
<file path=[Content_Types].xml><?xml version="1.0" encoding="utf-8"?>
<Types xmlns="http://schemas.openxmlformats.org/package/2006/content-types">
  <Default Extension="bin" ContentType="application/vnd.openxmlformats-officedocument.spreadsheetml.printerSettings"/>
  <Override PartName="/xl/drawings/drawing9.xml" ContentType="application/vnd.openxmlformats-officedocument.drawing+xml"/>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drawings/drawing4.xml" ContentType="application/vnd.openxmlformats-officedocument.drawing+xml"/>
  <Override PartName="/xl/drawings/drawing5.xml" ContentType="application/vnd.openxmlformats-officedocument.drawing+xml"/>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xl/drawings/drawing10.xml" ContentType="application/vnd.openxmlformats-officedocument.drawing+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120" yWindow="120" windowWidth="8535" windowHeight="2550" firstSheet="6" activeTab="6"/>
  </bookViews>
  <sheets>
    <sheet name="Sheet1" sheetId="1" r:id="rId1"/>
    <sheet name="Sheet2" sheetId="2" r:id="rId2"/>
    <sheet name="Before Construction" sheetId="3" r:id="rId3"/>
    <sheet name="After Removal" sheetId="8" r:id="rId4"/>
    <sheet name="Tool Room Erected" sheetId="4" r:id="rId5"/>
    <sheet name="Garage" sheetId="6" r:id="rId6"/>
    <sheet name="Finished Garage1" sheetId="5" r:id="rId7"/>
    <sheet name="Roof" sheetId="7" r:id="rId8"/>
    <sheet name="Attic" sheetId="9" r:id="rId9"/>
    <sheet name="Sheet3" sheetId="10" r:id="rId10"/>
    <sheet name="Actual Measurements" sheetId="11" r:id="rId11"/>
    <sheet name="Sheet4" sheetId="12" r:id="rId12"/>
    <sheet name="Sheet5" sheetId="13" r:id="rId13"/>
    <sheet name="Sheet6" sheetId="14" r:id="rId14"/>
  </sheets>
  <definedNames>
    <definedName name="_xlnm.Print_Area" localSheetId="8">Attic!$G$13:$AK$44</definedName>
    <definedName name="_xlnm.Print_Area" localSheetId="6">'Finished Garage1'!$A$9:$AL$44</definedName>
    <definedName name="_xlnm.Print_Area" localSheetId="11">Sheet4!$A$1:$H$39</definedName>
  </definedNames>
  <calcPr calcId="125725"/>
</workbook>
</file>

<file path=xl/calcChain.xml><?xml version="1.0" encoding="utf-8"?>
<calcChain xmlns="http://schemas.openxmlformats.org/spreadsheetml/2006/main">
  <c r="L43" i="12"/>
  <c r="L44"/>
  <c r="L42"/>
  <c r="B10"/>
  <c r="F32" i="13"/>
  <c r="D26"/>
  <c r="F26" s="1"/>
  <c r="F25"/>
  <c r="F24"/>
  <c r="D22"/>
  <c r="F22" s="1"/>
  <c r="E22"/>
  <c r="E21"/>
  <c r="D21"/>
  <c r="E14"/>
  <c r="F14" s="1"/>
  <c r="E13"/>
  <c r="F13" s="1"/>
  <c r="E11"/>
  <c r="F11" s="1"/>
  <c r="F28" s="1"/>
  <c r="F29" s="1"/>
  <c r="F30" s="1"/>
  <c r="E6"/>
  <c r="F23"/>
  <c r="D23"/>
  <c r="D20"/>
  <c r="D19"/>
  <c r="E8"/>
  <c r="D35" i="12"/>
  <c r="D34"/>
  <c r="D33"/>
  <c r="D37"/>
  <c r="G31"/>
  <c r="H31" s="1"/>
  <c r="E22"/>
  <c r="K45"/>
  <c r="P48"/>
  <c r="L48"/>
  <c r="N48" s="1"/>
  <c r="Q48" s="1"/>
  <c r="P44"/>
  <c r="Q44" s="1"/>
  <c r="P43"/>
  <c r="Q43" s="1"/>
  <c r="P42"/>
  <c r="N42"/>
  <c r="G20"/>
  <c r="G21"/>
  <c r="G22"/>
  <c r="H22" s="1"/>
  <c r="G23"/>
  <c r="H23" s="1"/>
  <c r="H44" s="1"/>
  <c r="G25"/>
  <c r="G26"/>
  <c r="G27"/>
  <c r="G28"/>
  <c r="H28" s="1"/>
  <c r="G29"/>
  <c r="H29" s="1"/>
  <c r="G33"/>
  <c r="H33" s="1"/>
  <c r="G34"/>
  <c r="H34" s="1"/>
  <c r="G35"/>
  <c r="H35" s="1"/>
  <c r="H36"/>
  <c r="G37"/>
  <c r="H38"/>
  <c r="H39"/>
  <c r="G19"/>
  <c r="H19" s="1"/>
  <c r="F37"/>
  <c r="E57" i="11"/>
  <c r="I57" s="1"/>
  <c r="J57" s="1"/>
  <c r="E54"/>
  <c r="I54" s="1"/>
  <c r="J54" s="1"/>
  <c r="D51"/>
  <c r="E51"/>
  <c r="D44"/>
  <c r="F44" s="1"/>
  <c r="F48"/>
  <c r="I48" s="1"/>
  <c r="J48" s="1"/>
  <c r="F45"/>
  <c r="I45" s="1"/>
  <c r="J45" s="1"/>
  <c r="E43"/>
  <c r="D43"/>
  <c r="E42"/>
  <c r="D42"/>
  <c r="E41"/>
  <c r="F41" s="1"/>
  <c r="I41" s="1"/>
  <c r="J41" s="1"/>
  <c r="E40"/>
  <c r="D40"/>
  <c r="E36"/>
  <c r="D36"/>
  <c r="E35"/>
  <c r="F35" s="1"/>
  <c r="I35" s="1"/>
  <c r="J35" s="1"/>
  <c r="E34"/>
  <c r="D34"/>
  <c r="F29"/>
  <c r="I29" s="1"/>
  <c r="J29" s="1"/>
  <c r="E30"/>
  <c r="D30"/>
  <c r="E27"/>
  <c r="E28"/>
  <c r="F28" s="1"/>
  <c r="D27"/>
  <c r="I27" s="1"/>
  <c r="D22"/>
  <c r="E22"/>
  <c r="E19"/>
  <c r="D19"/>
  <c r="E13"/>
  <c r="D13"/>
  <c r="I6"/>
  <c r="I7"/>
  <c r="I8"/>
  <c r="J8" s="1"/>
  <c r="I9"/>
  <c r="J9" s="1"/>
  <c r="I5"/>
  <c r="J5" s="1"/>
  <c r="F6"/>
  <c r="G6" s="1"/>
  <c r="F7"/>
  <c r="G7" s="1"/>
  <c r="F8"/>
  <c r="G8" s="1"/>
  <c r="F9"/>
  <c r="G9" s="1"/>
  <c r="F5"/>
  <c r="G5" s="1"/>
  <c r="J6"/>
  <c r="J7"/>
  <c r="E4"/>
  <c r="D4"/>
  <c r="I33" i="13" l="1"/>
  <c r="I34" s="1"/>
  <c r="F33"/>
  <c r="F34" s="1"/>
  <c r="Q42" i="12"/>
  <c r="Q45" s="1"/>
  <c r="Q50" s="1"/>
  <c r="H37"/>
  <c r="H43" s="1"/>
  <c r="F19" i="11"/>
  <c r="G19" s="1"/>
  <c r="F30"/>
  <c r="G30" s="1"/>
  <c r="I34"/>
  <c r="J34" s="1"/>
  <c r="F42"/>
  <c r="G42" s="1"/>
  <c r="F43"/>
  <c r="I43" s="1"/>
  <c r="J43" s="1"/>
  <c r="I4"/>
  <c r="I10" s="1"/>
  <c r="I13"/>
  <c r="J13" s="1"/>
  <c r="I40"/>
  <c r="J40" s="1"/>
  <c r="F51"/>
  <c r="G51" s="1"/>
  <c r="I44"/>
  <c r="J44" s="1"/>
  <c r="G44"/>
  <c r="J27"/>
  <c r="I19"/>
  <c r="J19" s="1"/>
  <c r="I51"/>
  <c r="J51" s="1"/>
  <c r="F22"/>
  <c r="G22" s="1"/>
  <c r="F27"/>
  <c r="G27" s="1"/>
  <c r="F34"/>
  <c r="G34" s="1"/>
  <c r="F36"/>
  <c r="I36" s="1"/>
  <c r="J36" s="1"/>
  <c r="F40"/>
  <c r="G40" s="1"/>
  <c r="F57"/>
  <c r="G57" s="1"/>
  <c r="F54"/>
  <c r="G54" s="1"/>
  <c r="G48"/>
  <c r="G45"/>
  <c r="I42"/>
  <c r="J42" s="1"/>
  <c r="G41"/>
  <c r="G28"/>
  <c r="I28"/>
  <c r="J28" s="1"/>
  <c r="I30"/>
  <c r="J30" s="1"/>
  <c r="F4"/>
  <c r="I22"/>
  <c r="J22" s="1"/>
  <c r="G29"/>
  <c r="G35"/>
  <c r="F13"/>
  <c r="G13" s="1"/>
  <c r="DB17" i="10"/>
  <c r="G11" i="2"/>
  <c r="G14" s="1"/>
  <c r="BO26" i="9"/>
  <c r="H41" i="12" l="1"/>
  <c r="H42" s="1"/>
  <c r="G43" i="11"/>
  <c r="G46" s="1"/>
  <c r="J4"/>
  <c r="J10" s="1"/>
  <c r="J31"/>
  <c r="G36"/>
  <c r="G37" s="1"/>
  <c r="G31"/>
  <c r="G63"/>
  <c r="J24"/>
  <c r="J46"/>
  <c r="J63"/>
  <c r="J37"/>
  <c r="F10"/>
  <c r="G10" s="1"/>
  <c r="G14" s="1"/>
  <c r="G15" s="1"/>
  <c r="G16" s="1"/>
  <c r="G4"/>
  <c r="G24" l="1"/>
  <c r="G60" s="1"/>
  <c r="G62" s="1"/>
  <c r="G64" s="1"/>
  <c r="J60"/>
  <c r="J62" s="1"/>
  <c r="J64" s="1"/>
</calcChain>
</file>

<file path=xl/sharedStrings.xml><?xml version="1.0" encoding="utf-8"?>
<sst xmlns="http://schemas.openxmlformats.org/spreadsheetml/2006/main" count="526" uniqueCount="247">
  <si>
    <t>Existing Garage</t>
  </si>
  <si>
    <t>21'</t>
  </si>
  <si>
    <t>20'</t>
  </si>
  <si>
    <t>25'</t>
  </si>
  <si>
    <t>27'</t>
  </si>
  <si>
    <t>7'</t>
  </si>
  <si>
    <t>New Garage</t>
  </si>
  <si>
    <t>34'</t>
  </si>
  <si>
    <t>Cat Walk</t>
  </si>
  <si>
    <t>Existing Laundry Room</t>
  </si>
  <si>
    <t>Existing Kitchen Area</t>
  </si>
  <si>
    <t>Side railing</t>
  </si>
  <si>
    <t>New fence below</t>
  </si>
  <si>
    <t>Finish comparment below</t>
  </si>
  <si>
    <t>New shrubery below</t>
  </si>
  <si>
    <t>Remove basketball goal</t>
  </si>
  <si>
    <t>Remove brick above driveway level</t>
  </si>
  <si>
    <t>Erect slab walls</t>
  </si>
  <si>
    <t>Finish outside with brick</t>
  </si>
  <si>
    <t>Sheetrock inside of garage</t>
  </si>
  <si>
    <t>Paint inside of garage</t>
  </si>
  <si>
    <t>Fill Dirt Approach</t>
  </si>
  <si>
    <t>Tool Room Approach</t>
  </si>
  <si>
    <t xml:space="preserve">Fill in hole with dirt </t>
  </si>
  <si>
    <t>Pour concrete garage floor w/ fiber mesh</t>
  </si>
  <si>
    <t>Frame garage roof</t>
  </si>
  <si>
    <t>Tar paper and shingle roof</t>
  </si>
  <si>
    <t>Trim inside of garage</t>
  </si>
  <si>
    <t>Paint outside Trim</t>
  </si>
  <si>
    <t>Install garage doors</t>
  </si>
  <si>
    <t>Install garage door openers</t>
  </si>
  <si>
    <t>Frame garage walls, inlcuding two doors &amp; two windows</t>
  </si>
  <si>
    <t>Add electrical wiring outlets &amp; lighting throughout</t>
  </si>
  <si>
    <t>Build short catwalk connecting to deck</t>
  </si>
  <si>
    <t>Remove 4 Trees</t>
  </si>
  <si>
    <t>Remove catwalk and stairway</t>
  </si>
  <si>
    <t>Remove driveway railing along back of driveway</t>
  </si>
  <si>
    <t>Pour slab foundation for tool room/garage</t>
  </si>
  <si>
    <t>Construct tool room ceiling/garage floor</t>
  </si>
  <si>
    <t>Cut doorway and Install door thru brick wall to existing lanudry room</t>
  </si>
  <si>
    <t>How much would siding on the back of the garage save? (still using matching brick on front and side of garage) $ __________</t>
  </si>
  <si>
    <t xml:space="preserve">    4'</t>
  </si>
  <si>
    <t xml:space="preserve">      9'</t>
  </si>
  <si>
    <t>Frame in new laundry room walls and ceiling</t>
  </si>
  <si>
    <t>Existing Breakfast Room Area</t>
  </si>
  <si>
    <t>Existing Porch</t>
  </si>
  <si>
    <t>Collins Home</t>
  </si>
  <si>
    <t>4480 Missendell Lane</t>
  </si>
  <si>
    <t>Before Construction</t>
  </si>
  <si>
    <t>After Removal of trees, basketball goal, catwalk, stairs, driveway lip</t>
  </si>
  <si>
    <t>New Unfinished Tool Room</t>
  </si>
  <si>
    <t>15'</t>
  </si>
  <si>
    <t>Slab walls, poured concrete slab floor</t>
  </si>
  <si>
    <t>Water proof tool room brick wall next to fill dirt</t>
  </si>
  <si>
    <t>Ceiling must support weight of 2 car garage above</t>
  </si>
  <si>
    <t>Build drain into driveway</t>
  </si>
  <si>
    <t>Completed Garage, Laundry Room &amp; Shelving</t>
  </si>
  <si>
    <t>Completed Roof</t>
  </si>
  <si>
    <t>New Garage Area</t>
  </si>
  <si>
    <t>New Garage Area Completed</t>
  </si>
  <si>
    <t>Catwalk is 5 by 4, or 20 sq feet</t>
  </si>
  <si>
    <t xml:space="preserve">   (Assumes additional coverage of gable is offset by roof hip)</t>
  </si>
  <si>
    <t>Assuming 45 degree pitch, roof coverage is 28' by 38', or approx  1,064 sq feet</t>
  </si>
  <si>
    <t>Garage is 25' by 27' plus 7' by 4', or approx 703 sq feet</t>
  </si>
  <si>
    <t>Tool Room is 15' by 27', or approx 405 sq feet</t>
  </si>
  <si>
    <t>Please Provide 4 Quotes</t>
  </si>
  <si>
    <t>1. With tool room, competely finished</t>
  </si>
  <si>
    <t>2. With tool room, inside unfinished</t>
  </si>
  <si>
    <t>3. Without tool room, completely finsihed</t>
  </si>
  <si>
    <t>4. Without tool room, inside unfinsihed</t>
  </si>
  <si>
    <t>$ ______________</t>
  </si>
  <si>
    <t>Rough Measurements</t>
  </si>
  <si>
    <t>If inside unfinished, home owner to complete</t>
  </si>
  <si>
    <t>Carlton Collins</t>
  </si>
  <si>
    <t>4480 Misendell Lane</t>
  </si>
  <si>
    <t>Norcross, GA 30092</t>
  </si>
  <si>
    <t>770.734.0350 Home, 770.842.5902 (cell)</t>
  </si>
  <si>
    <t>After Tool Room Has been added (or after fill dirt area added)</t>
  </si>
  <si>
    <t>below</t>
  </si>
  <si>
    <t xml:space="preserve">roof line, put a door in instead of </t>
  </si>
  <si>
    <t>+</t>
  </si>
  <si>
    <t>Per Square Foot</t>
  </si>
  <si>
    <t>Total Square Feet</t>
  </si>
  <si>
    <t>7 feet</t>
  </si>
  <si>
    <t>Kitchen wares</t>
  </si>
  <si>
    <t>Press station</t>
  </si>
  <si>
    <t>counter top</t>
  </si>
  <si>
    <t>Mud storage for each family member</t>
  </si>
  <si>
    <t>Freezer?</t>
  </si>
  <si>
    <t>Trash Compactor</t>
  </si>
  <si>
    <t>27 feet</t>
  </si>
  <si>
    <t>Recipts/mail/papers</t>
  </si>
  <si>
    <t>Vaccum clearner</t>
  </si>
  <si>
    <t>ironing board</t>
  </si>
  <si>
    <t>Electronics bar</t>
  </si>
  <si>
    <t>Wine Cooler</t>
  </si>
  <si>
    <t>Cleaning supplies</t>
  </si>
  <si>
    <t>Hanging rack</t>
  </si>
  <si>
    <t>Ice Maker</t>
  </si>
  <si>
    <t>Completed Garage &amp; Laundry Room</t>
  </si>
  <si>
    <t>In Law Suite</t>
  </si>
  <si>
    <t>Total Area</t>
  </si>
  <si>
    <t>22' 5" by 27' 10"</t>
  </si>
  <si>
    <t>Sq Inches</t>
  </si>
  <si>
    <t>Sq Feet</t>
  </si>
  <si>
    <t>Measured inside walls</t>
  </si>
  <si>
    <t>Measured outside Walls</t>
  </si>
  <si>
    <t>Less Corner</t>
  </si>
  <si>
    <t>Less Stairs</t>
  </si>
  <si>
    <t>33" by 44"</t>
  </si>
  <si>
    <t>14" by 32"</t>
  </si>
  <si>
    <t>45" by 36"</t>
  </si>
  <si>
    <t>32" by 113"</t>
  </si>
  <si>
    <t>4' by 12'</t>
  </si>
  <si>
    <t>Net Heated Square Feet</t>
  </si>
  <si>
    <t>Laundry Room</t>
  </si>
  <si>
    <t>27'6" by 6' 8"</t>
  </si>
  <si>
    <t>Total Heated Area</t>
  </si>
  <si>
    <t>Multiplied by $41.5 per Square Foot</t>
  </si>
  <si>
    <t>Divided by 1000, times $6.00</t>
  </si>
  <si>
    <t>23'8" by 21'</t>
  </si>
  <si>
    <t>Tool Room</t>
  </si>
  <si>
    <t>23' 6" by 27' 10"</t>
  </si>
  <si>
    <t>Basement Measurements</t>
  </si>
  <si>
    <t>54" by 18'8""</t>
  </si>
  <si>
    <t>50' by 38' 8"</t>
  </si>
  <si>
    <t>Less Entry Way</t>
  </si>
  <si>
    <t>32" by 89"</t>
  </si>
  <si>
    <t>8' by 15' 3"</t>
  </si>
  <si>
    <t>First Floor Measurements</t>
  </si>
  <si>
    <t>Second Floor Measurements</t>
  </si>
  <si>
    <t>less Great Room Area</t>
  </si>
  <si>
    <t>Add Over Garage</t>
  </si>
  <si>
    <t>22' by 17' 3"</t>
  </si>
  <si>
    <t>Covered Entry Way</t>
  </si>
  <si>
    <t>15' by 12'</t>
  </si>
  <si>
    <t>55" by 89"</t>
  </si>
  <si>
    <t>Garage Measurements</t>
  </si>
  <si>
    <t>Total Square Footage</t>
  </si>
  <si>
    <t>21' 3"  by 21'</t>
  </si>
  <si>
    <t>Heated Portion</t>
  </si>
  <si>
    <t>Unheated Portion</t>
  </si>
  <si>
    <t>12'  by 40'</t>
  </si>
  <si>
    <t>Covered Porch - Main level</t>
  </si>
  <si>
    <t>Covered Porch - Basement Level</t>
  </si>
  <si>
    <t>Exact square footage calculations will vary depending on what you include and exclude, but if you calculate the entire Collins house (including garages, tool room and finished porch space) measuring on outside walls, and subtracting for the high ceiling in the great room, we have approximately 8,900 square feet. This does not inlcude the outside stairs, stair landing, catwalk, and yard patio. If you subtract the non heated areas (garages, tool room, porches, entry way), then we have about 6,200 square feet. If you measure using inside wall measurements and subtract all unuseable floor space, then we have about 5,650 square feet of heated space that you could stand in.</t>
  </si>
  <si>
    <t>Collins Home Square Footage Calculations</t>
  </si>
  <si>
    <t xml:space="preserve">New Garage </t>
  </si>
  <si>
    <t xml:space="preserve">Total New Construction Area </t>
  </si>
  <si>
    <t>Insulation Needs:</t>
  </si>
  <si>
    <t>Garage Wall 1 - R-13</t>
  </si>
  <si>
    <t>Garage Wall 2 - R-13</t>
  </si>
  <si>
    <t>Garage Wall 3 - R-13</t>
  </si>
  <si>
    <t>Garage Wall 4 - R-13</t>
  </si>
  <si>
    <t>Garage Ceiling - R-30</t>
  </si>
  <si>
    <t>Garage - Under Stairs</t>
  </si>
  <si>
    <t>Mud Room - Wall 1</t>
  </si>
  <si>
    <t>Mud Room - Wall 2</t>
  </si>
  <si>
    <t>Mud Room - Wall 3</t>
  </si>
  <si>
    <t>Mud Room - Wall 4</t>
  </si>
  <si>
    <t>Mud Room - Ceiling</t>
  </si>
  <si>
    <t>Stairway</t>
  </si>
  <si>
    <t>Bonus Room Wall 1 - R-13</t>
  </si>
  <si>
    <t>Bonus Room Wall 2 - R-13</t>
  </si>
  <si>
    <t>Bonus Room Wall 3 R-13</t>
  </si>
  <si>
    <t>Bonus Room Wall 4 R - 13</t>
  </si>
  <si>
    <t>Bonus Room Ceiling - R-30</t>
  </si>
  <si>
    <t>Width</t>
  </si>
  <si>
    <t>Height</t>
  </si>
  <si>
    <t>Net Total SQ FT</t>
  </si>
  <si>
    <t>Bathroom Wall 1</t>
  </si>
  <si>
    <t>Bathroom Wall 2</t>
  </si>
  <si>
    <t>R-13</t>
  </si>
  <si>
    <t>R-30</t>
  </si>
  <si>
    <t>Walls</t>
  </si>
  <si>
    <t>Roof</t>
  </si>
  <si>
    <t>Flooring</t>
  </si>
  <si>
    <t>Insulation Needed</t>
  </si>
  <si>
    <t>Rolls</t>
  </si>
  <si>
    <t>Baffles - Roof</t>
  </si>
  <si>
    <t>23' 8"</t>
  </si>
  <si>
    <t>10'</t>
  </si>
  <si>
    <t>Done</t>
  </si>
  <si>
    <t>Garage Wall 1 - R-13 - Side</t>
  </si>
  <si>
    <t>Garage Wall 2 - R-13 - Door</t>
  </si>
  <si>
    <t>Garage Wall 3 - R-13 - House</t>
  </si>
  <si>
    <t>Garage Wall 4 - R-13 - Back</t>
  </si>
  <si>
    <t>27' 6"</t>
  </si>
  <si>
    <t>6' 8"</t>
  </si>
  <si>
    <t>None</t>
  </si>
  <si>
    <t>Mud Room - Wall 1 - House</t>
  </si>
  <si>
    <t>Mud Room - Wall 2 - Sink</t>
  </si>
  <si>
    <t>Mud Room - Wall 3- Garage</t>
  </si>
  <si>
    <t>Mud Room - Wall 4 - Deck</t>
  </si>
  <si>
    <t>11'</t>
  </si>
  <si>
    <t>half</t>
  </si>
  <si>
    <t>Stairwell Wall</t>
  </si>
  <si>
    <t>27' 10"</t>
  </si>
  <si>
    <t>22' 5"</t>
  </si>
  <si>
    <t>Bonus Room Wall 1 - R-13 - Front</t>
  </si>
  <si>
    <t>Bonus Room Wall 2 - R-13 - Side</t>
  </si>
  <si>
    <t>Bonus Room Wall 3 R-13- back</t>
  </si>
  <si>
    <t>Bonus Room Wall 4 R - 13 - House</t>
  </si>
  <si>
    <t>24'</t>
  </si>
  <si>
    <t>2' 6"</t>
  </si>
  <si>
    <t>3'</t>
  </si>
  <si>
    <t>8' 8"</t>
  </si>
  <si>
    <t>6' 3"</t>
  </si>
  <si>
    <t>Total Area in SQ FT</t>
  </si>
  <si>
    <t>Less Windows, Doors, Etc.</t>
  </si>
  <si>
    <t>8' 6"</t>
  </si>
  <si>
    <t>3' 6"</t>
  </si>
  <si>
    <t>Sheetrock Needs:</t>
  </si>
  <si>
    <t>8'</t>
  </si>
  <si>
    <t>19' 10"</t>
  </si>
  <si>
    <t>times 2</t>
  </si>
  <si>
    <t>Kitchen Wall</t>
  </si>
  <si>
    <t>4'</t>
  </si>
  <si>
    <t>Total Sheet Rock Needed</t>
  </si>
  <si>
    <t>Add 20% for waste</t>
  </si>
  <si>
    <t>Per 4 by 8 sheet</t>
  </si>
  <si>
    <t>Sheets</t>
  </si>
  <si>
    <t>Per 4 by 12 sheet</t>
  </si>
  <si>
    <t>Collins Addition</t>
  </si>
  <si>
    <t>4480 Missendell Lane, Norcross, GA 30092  770.734.0350</t>
  </si>
  <si>
    <t>Insulation Measurements</t>
  </si>
  <si>
    <t>Insulation Materials Needed Summary:</t>
  </si>
  <si>
    <t>Walls - R-13</t>
  </si>
  <si>
    <t>Roof- R-30</t>
  </si>
  <si>
    <t>Flooring - R-30</t>
  </si>
  <si>
    <t>Square Feet</t>
  </si>
  <si>
    <t>40 SQFT Rolls</t>
  </si>
  <si>
    <t xml:space="preserve"> 106.5 SQFT Rolls</t>
  </si>
  <si>
    <t xml:space="preserve"> 4 FT Baffles</t>
  </si>
  <si>
    <t>Quantity Needed</t>
  </si>
  <si>
    <t>Insulation Materials Needed Detailed Estimates &amp; Calculations:</t>
  </si>
  <si>
    <t>Approx. Total Area in SQ FT</t>
  </si>
  <si>
    <t>Less Windows, Doors, Etc. Approx.</t>
  </si>
  <si>
    <t>Approx. Net Total SQ FT</t>
  </si>
  <si>
    <t>Approx.</t>
  </si>
  <si>
    <t>Total SQ FT Amount of Insulation Estimated</t>
  </si>
  <si>
    <t>Area Width</t>
  </si>
  <si>
    <t>Area Height</t>
  </si>
  <si>
    <t>Front of New Garage</t>
  </si>
  <si>
    <t>Back of New Garage - above deck level</t>
  </si>
  <si>
    <t>Back of New Garage - below deck level</t>
  </si>
  <si>
    <t>Porch Roof</t>
  </si>
</sst>
</file>

<file path=xl/styles.xml><?xml version="1.0" encoding="utf-8"?>
<styleSheet xmlns="http://schemas.openxmlformats.org/spreadsheetml/2006/main">
  <numFmts count="2">
    <numFmt numFmtId="43" formatCode="_(* #,##0.00_);_(* \(#,##0.00\);_(* &quot;-&quot;??_);_(@_)"/>
    <numFmt numFmtId="164" formatCode="_(* #,##0_);_(* \(#,##0\);_(* &quot;-&quot;??_);_(@_)"/>
  </numFmts>
  <fonts count="7">
    <font>
      <sz val="11"/>
      <color theme="1"/>
      <name val="Calibri"/>
      <family val="2"/>
      <scheme val="minor"/>
    </font>
    <font>
      <b/>
      <sz val="11"/>
      <color theme="1"/>
      <name val="Calibri"/>
      <family val="2"/>
      <scheme val="minor"/>
    </font>
    <font>
      <sz val="11"/>
      <color theme="1"/>
      <name val="Calibri"/>
      <family val="2"/>
      <scheme val="minor"/>
    </font>
    <font>
      <b/>
      <sz val="16"/>
      <color theme="1"/>
      <name val="Calibri"/>
      <family val="2"/>
      <scheme val="minor"/>
    </font>
    <font>
      <b/>
      <sz val="12"/>
      <color theme="1"/>
      <name val="Calibri"/>
      <family val="2"/>
      <scheme val="minor"/>
    </font>
    <font>
      <b/>
      <sz val="18"/>
      <color theme="1"/>
      <name val="Calibri"/>
      <family val="2"/>
      <scheme val="minor"/>
    </font>
    <font>
      <sz val="18"/>
      <color theme="1"/>
      <name val="Calibri"/>
      <family val="2"/>
      <scheme val="minor"/>
    </font>
  </fonts>
  <fills count="10">
    <fill>
      <patternFill patternType="none"/>
    </fill>
    <fill>
      <patternFill patternType="gray125"/>
    </fill>
    <fill>
      <patternFill patternType="solid">
        <fgColor theme="9" tint="0.79998168889431442"/>
        <bgColor indexed="64"/>
      </patternFill>
    </fill>
    <fill>
      <patternFill patternType="solid">
        <fgColor theme="0" tint="-4.9989318521683403E-2"/>
        <bgColor indexed="64"/>
      </patternFill>
    </fill>
    <fill>
      <patternFill patternType="solid">
        <fgColor theme="6" tint="0.79998168889431442"/>
        <bgColor indexed="64"/>
      </patternFill>
    </fill>
    <fill>
      <patternFill patternType="solid">
        <fgColor theme="0"/>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8" tint="0.79998168889431442"/>
        <bgColor indexed="64"/>
      </patternFill>
    </fill>
    <fill>
      <patternFill patternType="solid">
        <fgColor rgb="FFFFFFDD"/>
        <bgColor indexed="64"/>
      </patternFill>
    </fill>
  </fills>
  <borders count="30">
    <border>
      <left/>
      <right/>
      <top/>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double">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s>
  <cellStyleXfs count="3">
    <xf numFmtId="0" fontId="0" fillId="0" borderId="0"/>
    <xf numFmtId="43" fontId="2" fillId="0" borderId="0" applyFont="0" applyFill="0" applyBorder="0" applyAlignment="0" applyProtection="0"/>
    <xf numFmtId="9" fontId="2" fillId="0" borderId="0" applyFont="0" applyFill="0" applyBorder="0" applyAlignment="0" applyProtection="0"/>
  </cellStyleXfs>
  <cellXfs count="168">
    <xf numFmtId="0" fontId="0" fillId="0" borderId="0" xfId="0"/>
    <xf numFmtId="0" fontId="0" fillId="0" borderId="1" xfId="0" applyBorder="1"/>
    <xf numFmtId="0" fontId="0" fillId="0" borderId="2" xfId="0" applyBorder="1"/>
    <xf numFmtId="0" fontId="0" fillId="0" borderId="3" xfId="0" applyBorder="1"/>
    <xf numFmtId="0" fontId="0" fillId="0" borderId="0" xfId="0" applyBorder="1"/>
    <xf numFmtId="0" fontId="0" fillId="0" borderId="6" xfId="0" applyBorder="1"/>
    <xf numFmtId="0" fontId="0" fillId="0" borderId="7" xfId="0" applyBorder="1"/>
    <xf numFmtId="0" fontId="0" fillId="2" borderId="2" xfId="0" applyFill="1" applyBorder="1"/>
    <xf numFmtId="0" fontId="0" fillId="2" borderId="3" xfId="0" applyFill="1" applyBorder="1"/>
    <xf numFmtId="0" fontId="0" fillId="2" borderId="1" xfId="0" applyFill="1" applyBorder="1"/>
    <xf numFmtId="0" fontId="0" fillId="2" borderId="0" xfId="0" applyFill="1"/>
    <xf numFmtId="0" fontId="0" fillId="2" borderId="0" xfId="0" applyFill="1" applyBorder="1"/>
    <xf numFmtId="0" fontId="0" fillId="2" borderId="6" xfId="0" applyFill="1" applyBorder="1"/>
    <xf numFmtId="0" fontId="0" fillId="2" borderId="0" xfId="0" quotePrefix="1" applyFill="1" applyBorder="1" applyAlignment="1">
      <alignment horizontal="right" textRotation="90"/>
    </xf>
    <xf numFmtId="0" fontId="0" fillId="2" borderId="8" xfId="0" applyFill="1" applyBorder="1"/>
    <xf numFmtId="0" fontId="0" fillId="2" borderId="4" xfId="0" applyFill="1" applyBorder="1"/>
    <xf numFmtId="0" fontId="0" fillId="2" borderId="5" xfId="0" applyFill="1" applyBorder="1"/>
    <xf numFmtId="0" fontId="0" fillId="2" borderId="0" xfId="0" quotePrefix="1" applyFill="1" applyAlignment="1">
      <alignment horizontal="left"/>
    </xf>
    <xf numFmtId="0" fontId="0" fillId="3" borderId="2" xfId="0" applyFill="1" applyBorder="1"/>
    <xf numFmtId="0" fontId="0" fillId="3" borderId="3" xfId="0" applyFill="1" applyBorder="1"/>
    <xf numFmtId="0" fontId="0" fillId="3" borderId="0" xfId="0" applyFill="1"/>
    <xf numFmtId="0" fontId="0" fillId="3" borderId="1" xfId="0" applyFill="1" applyBorder="1"/>
    <xf numFmtId="0" fontId="0" fillId="3" borderId="0" xfId="0" applyFill="1" applyBorder="1" applyAlignment="1">
      <alignment horizontal="right" textRotation="90"/>
    </xf>
    <xf numFmtId="0" fontId="0" fillId="3" borderId="0" xfId="0" applyFill="1" applyBorder="1"/>
    <xf numFmtId="0" fontId="0" fillId="3" borderId="0" xfId="0" applyFill="1" applyBorder="1" applyAlignment="1">
      <alignment textRotation="90"/>
    </xf>
    <xf numFmtId="0" fontId="0" fillId="3" borderId="0" xfId="0" quotePrefix="1" applyFill="1" applyAlignment="1">
      <alignment horizontal="left"/>
    </xf>
    <xf numFmtId="0" fontId="0" fillId="3" borderId="6" xfId="0" applyFill="1" applyBorder="1"/>
    <xf numFmtId="0" fontId="0" fillId="3" borderId="4" xfId="0" applyFill="1" applyBorder="1"/>
    <xf numFmtId="0" fontId="0" fillId="3" borderId="5" xfId="0" applyFill="1" applyBorder="1"/>
    <xf numFmtId="0" fontId="0" fillId="4" borderId="12" xfId="0" applyFill="1" applyBorder="1"/>
    <xf numFmtId="0" fontId="0" fillId="4" borderId="13" xfId="0" applyFill="1" applyBorder="1"/>
    <xf numFmtId="0" fontId="0" fillId="4" borderId="14" xfId="0" applyFill="1" applyBorder="1"/>
    <xf numFmtId="0" fontId="0" fillId="0" borderId="0" xfId="0" quotePrefix="1" applyAlignment="1">
      <alignment horizontal="left"/>
    </xf>
    <xf numFmtId="0" fontId="0" fillId="0" borderId="0" xfId="0" applyAlignment="1">
      <alignment horizontal="left"/>
    </xf>
    <xf numFmtId="0" fontId="1" fillId="0" borderId="0" xfId="0" applyFont="1"/>
    <xf numFmtId="0" fontId="1" fillId="0" borderId="0" xfId="0" quotePrefix="1" applyFont="1" applyAlignment="1">
      <alignment horizontal="left"/>
    </xf>
    <xf numFmtId="0" fontId="1" fillId="0" borderId="0" xfId="0" applyFont="1" applyAlignment="1">
      <alignment horizontal="left"/>
    </xf>
    <xf numFmtId="0" fontId="0" fillId="5" borderId="0" xfId="0" quotePrefix="1" applyFill="1" applyBorder="1" applyAlignment="1">
      <alignment horizontal="right" textRotation="90"/>
    </xf>
    <xf numFmtId="0" fontId="0" fillId="2" borderId="9" xfId="0" applyFill="1" applyBorder="1"/>
    <xf numFmtId="0" fontId="0" fillId="2" borderId="10" xfId="0" applyFill="1" applyBorder="1"/>
    <xf numFmtId="0" fontId="0" fillId="2" borderId="11" xfId="0" applyFill="1" applyBorder="1"/>
    <xf numFmtId="0" fontId="0" fillId="5" borderId="0" xfId="0" applyFill="1"/>
    <xf numFmtId="0" fontId="0" fillId="5" borderId="0" xfId="0" applyFill="1" applyBorder="1"/>
    <xf numFmtId="0" fontId="0" fillId="5" borderId="6" xfId="0" applyFill="1" applyBorder="1"/>
    <xf numFmtId="0" fontId="0" fillId="5" borderId="0" xfId="0" quotePrefix="1" applyFill="1" applyAlignment="1">
      <alignment horizontal="left"/>
    </xf>
    <xf numFmtId="0" fontId="0" fillId="5" borderId="4" xfId="0" applyFill="1" applyBorder="1"/>
    <xf numFmtId="0" fontId="0" fillId="5" borderId="5" xfId="0" applyFill="1" applyBorder="1"/>
    <xf numFmtId="0" fontId="0" fillId="3" borderId="9" xfId="0" applyFill="1" applyBorder="1"/>
    <xf numFmtId="0" fontId="0" fillId="3" borderId="10" xfId="0" applyFill="1" applyBorder="1"/>
    <xf numFmtId="0" fontId="0" fillId="3" borderId="11" xfId="0" applyFill="1" applyBorder="1"/>
    <xf numFmtId="0" fontId="0" fillId="3" borderId="8" xfId="0" applyFill="1" applyBorder="1"/>
    <xf numFmtId="0" fontId="0" fillId="6" borderId="8" xfId="0" applyFill="1" applyBorder="1"/>
    <xf numFmtId="0" fontId="0" fillId="6" borderId="4" xfId="0" applyFill="1" applyBorder="1"/>
    <xf numFmtId="0" fontId="0" fillId="6" borderId="5" xfId="0" applyFill="1" applyBorder="1"/>
    <xf numFmtId="0" fontId="0" fillId="3" borderId="7" xfId="0" applyFill="1" applyBorder="1"/>
    <xf numFmtId="0" fontId="0" fillId="7" borderId="9" xfId="0" applyFill="1" applyBorder="1"/>
    <xf numFmtId="0" fontId="0" fillId="7" borderId="10" xfId="0" applyFill="1" applyBorder="1"/>
    <xf numFmtId="0" fontId="0" fillId="7" borderId="11" xfId="0" applyFill="1" applyBorder="1"/>
    <xf numFmtId="0" fontId="0" fillId="0" borderId="15" xfId="0" applyBorder="1"/>
    <xf numFmtId="0" fontId="0" fillId="0" borderId="16" xfId="0" applyBorder="1"/>
    <xf numFmtId="0" fontId="0" fillId="0" borderId="17" xfId="0" applyBorder="1"/>
    <xf numFmtId="0" fontId="0" fillId="0" borderId="18" xfId="0" applyBorder="1"/>
    <xf numFmtId="0" fontId="0" fillId="0" borderId="19" xfId="0" applyBorder="1"/>
    <xf numFmtId="0" fontId="0" fillId="0" borderId="20" xfId="0" applyBorder="1"/>
    <xf numFmtId="0" fontId="0" fillId="0" borderId="21" xfId="0" applyBorder="1"/>
    <xf numFmtId="0" fontId="0" fillId="0" borderId="22" xfId="0" applyBorder="1"/>
    <xf numFmtId="0" fontId="0" fillId="8" borderId="2" xfId="0" applyFill="1" applyBorder="1"/>
    <xf numFmtId="0" fontId="0" fillId="8" borderId="3" xfId="0" applyFill="1" applyBorder="1"/>
    <xf numFmtId="0" fontId="0" fillId="8" borderId="7" xfId="0" applyFill="1" applyBorder="1"/>
    <xf numFmtId="0" fontId="0" fillId="8" borderId="1" xfId="0" applyFill="1" applyBorder="1"/>
    <xf numFmtId="0" fontId="0" fillId="8" borderId="0" xfId="0" applyFill="1" applyBorder="1"/>
    <xf numFmtId="0" fontId="0" fillId="8" borderId="6" xfId="0" applyFill="1" applyBorder="1"/>
    <xf numFmtId="0" fontId="0" fillId="8" borderId="0" xfId="0" applyFill="1"/>
    <xf numFmtId="0" fontId="0" fillId="8" borderId="8" xfId="0" applyFill="1" applyBorder="1"/>
    <xf numFmtId="0" fontId="0" fillId="8" borderId="4" xfId="0" applyFill="1" applyBorder="1"/>
    <xf numFmtId="0" fontId="0" fillId="8" borderId="5" xfId="0" applyFill="1" applyBorder="1"/>
    <xf numFmtId="0" fontId="0" fillId="8" borderId="12" xfId="0" applyFill="1" applyBorder="1"/>
    <xf numFmtId="0" fontId="0" fillId="8" borderId="13" xfId="0" applyFill="1" applyBorder="1"/>
    <xf numFmtId="0" fontId="0" fillId="8" borderId="14" xfId="0" applyFill="1" applyBorder="1"/>
    <xf numFmtId="164" fontId="0" fillId="0" borderId="0" xfId="1" applyNumberFormat="1" applyFont="1"/>
    <xf numFmtId="0" fontId="0" fillId="0" borderId="0" xfId="0" applyAlignment="1">
      <alignment horizontal="centerContinuous" wrapText="1"/>
    </xf>
    <xf numFmtId="164" fontId="0" fillId="0" borderId="0" xfId="0" applyNumberFormat="1"/>
    <xf numFmtId="164" fontId="0" fillId="0" borderId="23" xfId="0" applyNumberFormat="1" applyBorder="1"/>
    <xf numFmtId="0" fontId="0" fillId="0" borderId="23" xfId="0" applyBorder="1"/>
    <xf numFmtId="0" fontId="3" fillId="0" borderId="0" xfId="0" applyFont="1"/>
    <xf numFmtId="0" fontId="3" fillId="0" borderId="0" xfId="0" quotePrefix="1" applyFont="1" applyAlignment="1">
      <alignment horizontal="left"/>
    </xf>
    <xf numFmtId="0" fontId="3" fillId="0" borderId="0" xfId="0" applyFont="1" applyAlignment="1">
      <alignment horizontal="left"/>
    </xf>
    <xf numFmtId="0" fontId="0" fillId="0" borderId="0" xfId="0" applyAlignment="1">
      <alignment horizontal="center"/>
    </xf>
    <xf numFmtId="0" fontId="1" fillId="0" borderId="0" xfId="0" applyFont="1" applyAlignment="1">
      <alignment horizontal="centerContinuous" wrapText="1"/>
    </xf>
    <xf numFmtId="0" fontId="1" fillId="0" borderId="21" xfId="0" applyFont="1" applyBorder="1"/>
    <xf numFmtId="0" fontId="0" fillId="0" borderId="0" xfId="0" applyAlignment="1">
      <alignment horizontal="right"/>
    </xf>
    <xf numFmtId="0" fontId="1" fillId="0" borderId="0" xfId="0" applyFont="1" applyAlignment="1">
      <alignment horizontal="right" wrapText="1"/>
    </xf>
    <xf numFmtId="0" fontId="1" fillId="0" borderId="21" xfId="0" applyFont="1" applyBorder="1" applyAlignment="1">
      <alignment horizontal="right"/>
    </xf>
    <xf numFmtId="164" fontId="0" fillId="0" borderId="0" xfId="1" applyNumberFormat="1" applyFont="1" applyAlignment="1">
      <alignment horizontal="right"/>
    </xf>
    <xf numFmtId="164" fontId="0" fillId="0" borderId="23" xfId="1" applyNumberFormat="1" applyFont="1" applyBorder="1" applyAlignment="1">
      <alignment horizontal="right"/>
    </xf>
    <xf numFmtId="0" fontId="0" fillId="0" borderId="21" xfId="0" applyBorder="1" applyAlignment="1">
      <alignment horizontal="right"/>
    </xf>
    <xf numFmtId="164" fontId="0" fillId="0" borderId="0" xfId="0" applyNumberFormat="1" applyAlignment="1">
      <alignment horizontal="right"/>
    </xf>
    <xf numFmtId="164" fontId="0" fillId="0" borderId="23" xfId="0" applyNumberFormat="1" applyBorder="1" applyAlignment="1">
      <alignment horizontal="right"/>
    </xf>
    <xf numFmtId="0" fontId="0" fillId="0" borderId="0" xfId="0" applyAlignment="1">
      <alignment horizontal="right" wrapText="1"/>
    </xf>
    <xf numFmtId="0" fontId="0" fillId="0" borderId="16" xfId="0" applyBorder="1" applyAlignment="1">
      <alignment horizontal="center"/>
    </xf>
    <xf numFmtId="164" fontId="0" fillId="0" borderId="24" xfId="0" applyNumberFormat="1" applyBorder="1" applyAlignment="1">
      <alignment horizontal="right"/>
    </xf>
    <xf numFmtId="0" fontId="0" fillId="0" borderId="17" xfId="0" applyBorder="1" applyAlignment="1">
      <alignment horizontal="right"/>
    </xf>
    <xf numFmtId="0" fontId="0" fillId="0" borderId="0" xfId="0" applyBorder="1" applyAlignment="1">
      <alignment horizontal="center"/>
    </xf>
    <xf numFmtId="43" fontId="0" fillId="0" borderId="0" xfId="0" applyNumberFormat="1" applyBorder="1" applyAlignment="1">
      <alignment horizontal="right"/>
    </xf>
    <xf numFmtId="0" fontId="0" fillId="0" borderId="19" xfId="0" applyBorder="1" applyAlignment="1">
      <alignment horizontal="right"/>
    </xf>
    <xf numFmtId="0" fontId="0" fillId="0" borderId="21" xfId="0" applyBorder="1" applyAlignment="1">
      <alignment horizontal="center"/>
    </xf>
    <xf numFmtId="43" fontId="0" fillId="0" borderId="25" xfId="0" applyNumberFormat="1" applyBorder="1" applyAlignment="1">
      <alignment horizontal="right"/>
    </xf>
    <xf numFmtId="0" fontId="0" fillId="0" borderId="22" xfId="0" applyBorder="1" applyAlignment="1">
      <alignment horizontal="right"/>
    </xf>
    <xf numFmtId="0" fontId="1" fillId="0" borderId="26" xfId="0" applyFont="1" applyBorder="1" applyAlignment="1">
      <alignment horizontal="center" wrapText="1"/>
    </xf>
    <xf numFmtId="0" fontId="1" fillId="0" borderId="26" xfId="0" quotePrefix="1" applyFont="1" applyBorder="1" applyAlignment="1">
      <alignment horizontal="center" wrapText="1"/>
    </xf>
    <xf numFmtId="0" fontId="0" fillId="0" borderId="26" xfId="0" applyBorder="1"/>
    <xf numFmtId="164" fontId="0" fillId="0" borderId="23" xfId="1" applyNumberFormat="1" applyFont="1" applyBorder="1"/>
    <xf numFmtId="164" fontId="0" fillId="0" borderId="0" xfId="1" applyNumberFormat="1" applyFont="1" applyBorder="1"/>
    <xf numFmtId="0" fontId="4" fillId="0" borderId="27" xfId="0" applyFont="1" applyBorder="1"/>
    <xf numFmtId="164" fontId="0" fillId="0" borderId="25" xfId="1" applyNumberFormat="1" applyFont="1" applyBorder="1"/>
    <xf numFmtId="0" fontId="0" fillId="0" borderId="25" xfId="0" applyBorder="1"/>
    <xf numFmtId="0" fontId="0" fillId="0" borderId="28" xfId="0" applyBorder="1"/>
    <xf numFmtId="0" fontId="0" fillId="0" borderId="11" xfId="0" applyBorder="1"/>
    <xf numFmtId="0" fontId="0" fillId="0" borderId="8" xfId="0" applyBorder="1"/>
    <xf numFmtId="164" fontId="0" fillId="0" borderId="4" xfId="1" applyNumberFormat="1" applyFont="1" applyBorder="1"/>
    <xf numFmtId="0" fontId="0" fillId="0" borderId="4" xfId="0" applyBorder="1"/>
    <xf numFmtId="164" fontId="1" fillId="0" borderId="26" xfId="1" applyNumberFormat="1" applyFont="1" applyBorder="1" applyAlignment="1">
      <alignment horizontal="center" wrapText="1"/>
    </xf>
    <xf numFmtId="164" fontId="0" fillId="0" borderId="26" xfId="1" applyNumberFormat="1" applyFont="1" applyBorder="1"/>
    <xf numFmtId="9" fontId="1" fillId="0" borderId="26" xfId="2" applyFont="1" applyBorder="1" applyAlignment="1">
      <alignment horizontal="center" wrapText="1"/>
    </xf>
    <xf numFmtId="9" fontId="0" fillId="0" borderId="0" xfId="2" applyFont="1" applyAlignment="1">
      <alignment horizontal="center"/>
    </xf>
    <xf numFmtId="9" fontId="0" fillId="0" borderId="26" xfId="2" applyFont="1" applyBorder="1" applyAlignment="1">
      <alignment horizontal="center"/>
    </xf>
    <xf numFmtId="9" fontId="0" fillId="0" borderId="0" xfId="2" applyFont="1" applyBorder="1" applyAlignment="1">
      <alignment horizontal="center"/>
    </xf>
    <xf numFmtId="0" fontId="0" fillId="0" borderId="26" xfId="0" quotePrefix="1" applyBorder="1" applyAlignment="1">
      <alignment horizontal="left"/>
    </xf>
    <xf numFmtId="0" fontId="0" fillId="0" borderId="26" xfId="0" applyFill="1" applyBorder="1" applyAlignment="1">
      <alignment horizontal="left"/>
    </xf>
    <xf numFmtId="0" fontId="0" fillId="0" borderId="26" xfId="0" applyFill="1" applyBorder="1"/>
    <xf numFmtId="164" fontId="0" fillId="0" borderId="10" xfId="1" applyNumberFormat="1" applyFont="1" applyBorder="1"/>
    <xf numFmtId="0" fontId="3" fillId="0" borderId="0" xfId="0" applyFont="1" applyAlignment="1">
      <alignment horizontal="centerContinuous"/>
    </xf>
    <xf numFmtId="0" fontId="0" fillId="0" borderId="0" xfId="0" applyAlignment="1">
      <alignment horizontal="centerContinuous"/>
    </xf>
    <xf numFmtId="9" fontId="0" fillId="0" borderId="0" xfId="2" applyFont="1" applyAlignment="1">
      <alignment horizontal="centerContinuous"/>
    </xf>
    <xf numFmtId="164" fontId="0" fillId="0" borderId="0" xfId="1" applyNumberFormat="1" applyFont="1" applyAlignment="1">
      <alignment horizontal="centerContinuous"/>
    </xf>
    <xf numFmtId="0" fontId="4" fillId="0" borderId="0" xfId="0" quotePrefix="1" applyFont="1" applyBorder="1" applyAlignment="1">
      <alignment horizontal="centerContinuous"/>
    </xf>
    <xf numFmtId="0" fontId="0" fillId="0" borderId="0" xfId="0" applyBorder="1" applyAlignment="1">
      <alignment horizontal="centerContinuous"/>
    </xf>
    <xf numFmtId="0" fontId="4" fillId="9" borderId="29" xfId="0" quotePrefix="1" applyFont="1" applyFill="1" applyBorder="1" applyAlignment="1">
      <alignment horizontal="left"/>
    </xf>
    <xf numFmtId="164" fontId="0" fillId="9" borderId="21" xfId="1" applyNumberFormat="1" applyFont="1" applyFill="1" applyBorder="1"/>
    <xf numFmtId="0" fontId="0" fillId="9" borderId="21" xfId="0" applyFill="1" applyBorder="1"/>
    <xf numFmtId="0" fontId="1" fillId="9" borderId="21" xfId="0" quotePrefix="1" applyFont="1" applyFill="1" applyBorder="1" applyAlignment="1">
      <alignment horizontal="left"/>
    </xf>
    <xf numFmtId="9" fontId="0" fillId="9" borderId="21" xfId="2" applyFont="1" applyFill="1" applyBorder="1" applyAlignment="1">
      <alignment horizontal="centerContinuous"/>
    </xf>
    <xf numFmtId="164" fontId="0" fillId="9" borderId="21" xfId="1" applyNumberFormat="1" applyFont="1" applyFill="1" applyBorder="1" applyAlignment="1">
      <alignment horizontal="centerContinuous"/>
    </xf>
    <xf numFmtId="0" fontId="0" fillId="9" borderId="1" xfId="0" quotePrefix="1" applyFill="1" applyBorder="1" applyAlignment="1">
      <alignment horizontal="left"/>
    </xf>
    <xf numFmtId="164" fontId="0" fillId="9" borderId="0" xfId="1" applyNumberFormat="1" applyFont="1" applyFill="1" applyBorder="1"/>
    <xf numFmtId="0" fontId="0" fillId="9" borderId="0" xfId="0" quotePrefix="1" applyFill="1" applyBorder="1" applyAlignment="1">
      <alignment horizontal="left"/>
    </xf>
    <xf numFmtId="0" fontId="0" fillId="9" borderId="0" xfId="0" applyFill="1" applyBorder="1"/>
    <xf numFmtId="9" fontId="0" fillId="9" borderId="0" xfId="2" applyFont="1" applyFill="1" applyAlignment="1">
      <alignment horizontal="centerContinuous"/>
    </xf>
    <xf numFmtId="164" fontId="0" fillId="9" borderId="0" xfId="1" applyNumberFormat="1" applyFont="1" applyFill="1" applyAlignment="1">
      <alignment horizontal="centerContinuous"/>
    </xf>
    <xf numFmtId="0" fontId="0" fillId="9" borderId="1" xfId="0" applyFill="1" applyBorder="1"/>
    <xf numFmtId="164" fontId="0" fillId="9" borderId="23" xfId="1" applyNumberFormat="1" applyFont="1" applyFill="1" applyBorder="1"/>
    <xf numFmtId="0" fontId="0" fillId="9" borderId="23" xfId="0" applyFill="1" applyBorder="1"/>
    <xf numFmtId="0" fontId="4" fillId="5" borderId="29" xfId="0" quotePrefix="1" applyFont="1" applyFill="1" applyBorder="1" applyAlignment="1">
      <alignment horizontal="left"/>
    </xf>
    <xf numFmtId="164" fontId="0" fillId="5" borderId="21" xfId="1" applyNumberFormat="1" applyFont="1" applyFill="1" applyBorder="1"/>
    <xf numFmtId="0" fontId="0" fillId="5" borderId="21" xfId="0" applyFill="1" applyBorder="1"/>
    <xf numFmtId="0" fontId="1" fillId="5" borderId="21" xfId="0" quotePrefix="1" applyFont="1" applyFill="1" applyBorder="1" applyAlignment="1">
      <alignment horizontal="left"/>
    </xf>
    <xf numFmtId="9" fontId="0" fillId="5" borderId="21" xfId="2" applyFont="1" applyFill="1" applyBorder="1" applyAlignment="1">
      <alignment horizontal="centerContinuous"/>
    </xf>
    <xf numFmtId="164" fontId="0" fillId="5" borderId="21" xfId="1" applyNumberFormat="1" applyFont="1" applyFill="1" applyBorder="1" applyAlignment="1">
      <alignment horizontal="centerContinuous"/>
    </xf>
    <xf numFmtId="164" fontId="0" fillId="5" borderId="0" xfId="1" applyNumberFormat="1" applyFont="1" applyFill="1"/>
    <xf numFmtId="0" fontId="5" fillId="0" borderId="0" xfId="0" applyFont="1" applyAlignment="1">
      <alignment horizontal="centerContinuous"/>
    </xf>
    <xf numFmtId="0" fontId="6" fillId="0" borderId="0" xfId="0" applyFont="1" applyAlignment="1">
      <alignment horizontal="centerContinuous"/>
    </xf>
    <xf numFmtId="0" fontId="5" fillId="0" borderId="0" xfId="0" quotePrefix="1" applyFont="1" applyAlignment="1">
      <alignment horizontal="centerContinuous"/>
    </xf>
    <xf numFmtId="43" fontId="0" fillId="0" borderId="0" xfId="0" applyNumberFormat="1" applyBorder="1"/>
    <xf numFmtId="164" fontId="1" fillId="0" borderId="26" xfId="1" quotePrefix="1" applyNumberFormat="1" applyFont="1" applyBorder="1" applyAlignment="1">
      <alignment horizontal="center" wrapText="1"/>
    </xf>
    <xf numFmtId="0" fontId="0" fillId="0" borderId="5" xfId="0" applyBorder="1"/>
    <xf numFmtId="0" fontId="0" fillId="0" borderId="0" xfId="0" quotePrefix="1" applyBorder="1" applyAlignment="1">
      <alignment horizontal="left"/>
    </xf>
    <xf numFmtId="0" fontId="0" fillId="0" borderId="0" xfId="0" quotePrefix="1" applyAlignment="1">
      <alignment horizontal="left" vertical="top" wrapText="1"/>
    </xf>
    <xf numFmtId="0" fontId="0" fillId="0" borderId="0" xfId="0" applyAlignment="1">
      <alignment vertical="top" wrapText="1"/>
    </xf>
  </cellXfs>
  <cellStyles count="3">
    <cellStyle name="Comma" xfId="1" builtinId="3"/>
    <cellStyle name="Normal" xfId="0" builtinId="0"/>
    <cellStyle name="Percent" xfId="2" builtinId="5"/>
  </cellStyles>
  <dxfs count="0"/>
  <tableStyles count="0" defaultTableStyle="TableStyleMedium9" defaultPivotStyle="PivotStyleLight16"/>
  <colors>
    <mruColors>
      <color rgb="FFFFFFDD"/>
    </mru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8</xdr:col>
      <xdr:colOff>24424</xdr:colOff>
      <xdr:row>38</xdr:row>
      <xdr:rowOff>146537</xdr:rowOff>
    </xdr:from>
    <xdr:to>
      <xdr:col>16</xdr:col>
      <xdr:colOff>24423</xdr:colOff>
      <xdr:row>39</xdr:row>
      <xdr:rowOff>36633</xdr:rowOff>
    </xdr:to>
    <xdr:sp macro="" textlink="">
      <xdr:nvSpPr>
        <xdr:cNvPr id="2" name="Rectangle 1"/>
        <xdr:cNvSpPr/>
      </xdr:nvSpPr>
      <xdr:spPr>
        <a:xfrm>
          <a:off x="1746251" y="6862883"/>
          <a:ext cx="1660768" cy="85481"/>
        </a:xfrm>
        <a:prstGeom prst="rect">
          <a:avLst/>
        </a:prstGeom>
        <a:solidFill>
          <a:schemeClr val="bg1">
            <a:lumMod val="85000"/>
          </a:schemeClr>
        </a:solidFill>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17</xdr:col>
      <xdr:colOff>201318</xdr:colOff>
      <xdr:row>38</xdr:row>
      <xdr:rowOff>152394</xdr:rowOff>
    </xdr:from>
    <xdr:to>
      <xdr:col>25</xdr:col>
      <xdr:colOff>201318</xdr:colOff>
      <xdr:row>39</xdr:row>
      <xdr:rowOff>24423</xdr:rowOff>
    </xdr:to>
    <xdr:sp macro="" textlink="">
      <xdr:nvSpPr>
        <xdr:cNvPr id="3" name="Rectangle 2"/>
        <xdr:cNvSpPr/>
      </xdr:nvSpPr>
      <xdr:spPr>
        <a:xfrm>
          <a:off x="3791510" y="6868740"/>
          <a:ext cx="1660770" cy="67414"/>
        </a:xfrm>
        <a:prstGeom prst="rect">
          <a:avLst/>
        </a:prstGeom>
        <a:solidFill>
          <a:schemeClr val="bg1">
            <a:lumMod val="85000"/>
          </a:schemeClr>
        </a:solidFill>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33</xdr:col>
      <xdr:colOff>170545</xdr:colOff>
      <xdr:row>37</xdr:row>
      <xdr:rowOff>85009</xdr:rowOff>
    </xdr:from>
    <xdr:to>
      <xdr:col>34</xdr:col>
      <xdr:colOff>48846</xdr:colOff>
      <xdr:row>40</xdr:row>
      <xdr:rowOff>122139</xdr:rowOff>
    </xdr:to>
    <xdr:sp macro="" textlink="">
      <xdr:nvSpPr>
        <xdr:cNvPr id="4" name="Rectangle 3"/>
        <xdr:cNvSpPr/>
      </xdr:nvSpPr>
      <xdr:spPr>
        <a:xfrm>
          <a:off x="5983237" y="6605971"/>
          <a:ext cx="85897" cy="623283"/>
        </a:xfrm>
        <a:prstGeom prst="rect">
          <a:avLst/>
        </a:prstGeom>
        <a:solidFill>
          <a:schemeClr val="bg1">
            <a:lumMod val="85000"/>
          </a:schemeClr>
        </a:solidFill>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29</xdr:col>
      <xdr:colOff>115347</xdr:colOff>
      <xdr:row>13</xdr:row>
      <xdr:rowOff>176340</xdr:rowOff>
    </xdr:from>
    <xdr:to>
      <xdr:col>33</xdr:col>
      <xdr:colOff>73268</xdr:colOff>
      <xdr:row>14</xdr:row>
      <xdr:rowOff>48858</xdr:rowOff>
    </xdr:to>
    <xdr:sp macro="" textlink="">
      <xdr:nvSpPr>
        <xdr:cNvPr id="5" name="Rectangle 4"/>
        <xdr:cNvSpPr/>
      </xdr:nvSpPr>
      <xdr:spPr>
        <a:xfrm>
          <a:off x="5097655" y="1934802"/>
          <a:ext cx="788305" cy="67902"/>
        </a:xfrm>
        <a:prstGeom prst="rect">
          <a:avLst/>
        </a:prstGeom>
        <a:solidFill>
          <a:schemeClr val="bg1">
            <a:lumMod val="85000"/>
          </a:schemeClr>
        </a:solidFill>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11</xdr:col>
      <xdr:colOff>17166</xdr:colOff>
      <xdr:row>13</xdr:row>
      <xdr:rowOff>175852</xdr:rowOff>
    </xdr:from>
    <xdr:to>
      <xdr:col>14</xdr:col>
      <xdr:colOff>182683</xdr:colOff>
      <xdr:row>14</xdr:row>
      <xdr:rowOff>48370</xdr:rowOff>
    </xdr:to>
    <xdr:sp macro="" textlink="">
      <xdr:nvSpPr>
        <xdr:cNvPr id="7" name="Rectangle 6"/>
        <xdr:cNvSpPr/>
      </xdr:nvSpPr>
      <xdr:spPr>
        <a:xfrm>
          <a:off x="1262743" y="1934314"/>
          <a:ext cx="788305" cy="67902"/>
        </a:xfrm>
        <a:prstGeom prst="rect">
          <a:avLst/>
        </a:prstGeom>
        <a:solidFill>
          <a:schemeClr val="bg1">
            <a:lumMod val="85000"/>
          </a:schemeClr>
        </a:solidFill>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20</xdr:col>
      <xdr:colOff>181849</xdr:colOff>
      <xdr:row>13</xdr:row>
      <xdr:rowOff>169496</xdr:rowOff>
    </xdr:from>
    <xdr:to>
      <xdr:col>24</xdr:col>
      <xdr:colOff>139769</xdr:colOff>
      <xdr:row>14</xdr:row>
      <xdr:rowOff>42014</xdr:rowOff>
    </xdr:to>
    <xdr:sp macro="" textlink="">
      <xdr:nvSpPr>
        <xdr:cNvPr id="8" name="Rectangle 7"/>
        <xdr:cNvSpPr/>
      </xdr:nvSpPr>
      <xdr:spPr>
        <a:xfrm>
          <a:off x="3295791" y="1927958"/>
          <a:ext cx="788305" cy="67902"/>
        </a:xfrm>
        <a:prstGeom prst="rect">
          <a:avLst/>
        </a:prstGeom>
        <a:solidFill>
          <a:schemeClr val="bg1">
            <a:lumMod val="85000"/>
          </a:schemeClr>
        </a:solidFill>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11</xdr:col>
      <xdr:colOff>61058</xdr:colOff>
      <xdr:row>12</xdr:row>
      <xdr:rowOff>48847</xdr:rowOff>
    </xdr:from>
    <xdr:to>
      <xdr:col>14</xdr:col>
      <xdr:colOff>97693</xdr:colOff>
      <xdr:row>13</xdr:row>
      <xdr:rowOff>109904</xdr:rowOff>
    </xdr:to>
    <xdr:sp macro="" textlink="">
      <xdr:nvSpPr>
        <xdr:cNvPr id="9" name="TextBox 8"/>
        <xdr:cNvSpPr txBox="1"/>
      </xdr:nvSpPr>
      <xdr:spPr>
        <a:xfrm>
          <a:off x="1306635" y="1611924"/>
          <a:ext cx="659423" cy="25644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US" sz="1100"/>
            <a:t>Window</a:t>
          </a:r>
        </a:p>
      </xdr:txBody>
    </xdr:sp>
    <xdr:clientData/>
  </xdr:twoCellAnchor>
  <xdr:twoCellAnchor>
    <xdr:from>
      <xdr:col>21</xdr:col>
      <xdr:colOff>30284</xdr:colOff>
      <xdr:row>12</xdr:row>
      <xdr:rowOff>66920</xdr:rowOff>
    </xdr:from>
    <xdr:to>
      <xdr:col>24</xdr:col>
      <xdr:colOff>66918</xdr:colOff>
      <xdr:row>13</xdr:row>
      <xdr:rowOff>127977</xdr:rowOff>
    </xdr:to>
    <xdr:sp macro="" textlink="">
      <xdr:nvSpPr>
        <xdr:cNvPr id="10" name="TextBox 9"/>
        <xdr:cNvSpPr txBox="1"/>
      </xdr:nvSpPr>
      <xdr:spPr>
        <a:xfrm>
          <a:off x="3351822" y="1629997"/>
          <a:ext cx="659423" cy="25644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US" sz="1100"/>
            <a:t>Window</a:t>
          </a:r>
        </a:p>
      </xdr:txBody>
    </xdr:sp>
    <xdr:clientData/>
  </xdr:twoCellAnchor>
  <xdr:twoCellAnchor>
    <xdr:from>
      <xdr:col>30</xdr:col>
      <xdr:colOff>97205</xdr:colOff>
      <xdr:row>12</xdr:row>
      <xdr:rowOff>133847</xdr:rowOff>
    </xdr:from>
    <xdr:to>
      <xdr:col>33</xdr:col>
      <xdr:colOff>133840</xdr:colOff>
      <xdr:row>13</xdr:row>
      <xdr:rowOff>194904</xdr:rowOff>
    </xdr:to>
    <xdr:sp macro="" textlink="">
      <xdr:nvSpPr>
        <xdr:cNvPr id="11" name="TextBox 10"/>
        <xdr:cNvSpPr txBox="1"/>
      </xdr:nvSpPr>
      <xdr:spPr>
        <a:xfrm>
          <a:off x="6386147" y="1696924"/>
          <a:ext cx="659424" cy="2564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US" sz="1100"/>
            <a:t>Door</a:t>
          </a:r>
        </a:p>
      </xdr:txBody>
    </xdr:sp>
    <xdr:clientData/>
  </xdr:twoCellAnchor>
  <xdr:twoCellAnchor>
    <xdr:from>
      <xdr:col>34</xdr:col>
      <xdr:colOff>84750</xdr:colOff>
      <xdr:row>36</xdr:row>
      <xdr:rowOff>170262</xdr:rowOff>
    </xdr:from>
    <xdr:to>
      <xdr:col>35</xdr:col>
      <xdr:colOff>133595</xdr:colOff>
      <xdr:row>40</xdr:row>
      <xdr:rowOff>48147</xdr:rowOff>
    </xdr:to>
    <xdr:sp macro="" textlink="">
      <xdr:nvSpPr>
        <xdr:cNvPr id="12" name="TextBox 11"/>
        <xdr:cNvSpPr txBox="1"/>
      </xdr:nvSpPr>
      <xdr:spPr>
        <a:xfrm rot="16200000">
          <a:off x="5903547" y="6697330"/>
          <a:ext cx="659423" cy="2564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US" sz="1100"/>
            <a:t>Door</a:t>
          </a:r>
        </a:p>
      </xdr:txBody>
    </xdr:sp>
    <xdr:clientData/>
  </xdr:twoCellAnchor>
  <xdr:twoCellAnchor>
    <xdr:from>
      <xdr:col>8</xdr:col>
      <xdr:colOff>146048</xdr:colOff>
      <xdr:row>39</xdr:row>
      <xdr:rowOff>121625</xdr:rowOff>
    </xdr:from>
    <xdr:to>
      <xdr:col>15</xdr:col>
      <xdr:colOff>122114</xdr:colOff>
      <xdr:row>41</xdr:row>
      <xdr:rowOff>24421</xdr:rowOff>
    </xdr:to>
    <xdr:sp macro="" textlink="">
      <xdr:nvSpPr>
        <xdr:cNvPr id="13" name="TextBox 12"/>
        <xdr:cNvSpPr txBox="1"/>
      </xdr:nvSpPr>
      <xdr:spPr>
        <a:xfrm>
          <a:off x="768836" y="6996721"/>
          <a:ext cx="1429240" cy="29356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ctr"/>
          <a:r>
            <a:rPr lang="en-US" sz="1100"/>
            <a:t>Garage Door</a:t>
          </a:r>
        </a:p>
      </xdr:txBody>
    </xdr:sp>
    <xdr:clientData/>
  </xdr:twoCellAnchor>
  <xdr:twoCellAnchor>
    <xdr:from>
      <xdr:col>18</xdr:col>
      <xdr:colOff>78638</xdr:colOff>
      <xdr:row>39</xdr:row>
      <xdr:rowOff>103065</xdr:rowOff>
    </xdr:from>
    <xdr:to>
      <xdr:col>25</xdr:col>
      <xdr:colOff>54705</xdr:colOff>
      <xdr:row>41</xdr:row>
      <xdr:rowOff>5861</xdr:rowOff>
    </xdr:to>
    <xdr:sp macro="" textlink="">
      <xdr:nvSpPr>
        <xdr:cNvPr id="14" name="TextBox 13"/>
        <xdr:cNvSpPr txBox="1"/>
      </xdr:nvSpPr>
      <xdr:spPr>
        <a:xfrm>
          <a:off x="2777388" y="6978161"/>
          <a:ext cx="1429240" cy="29356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ctr"/>
          <a:r>
            <a:rPr lang="en-US" sz="1100"/>
            <a:t>Garage Door</a:t>
          </a:r>
        </a:p>
      </xdr:txBody>
    </xdr:sp>
    <xdr:clientData/>
  </xdr:twoCellAnchor>
  <xdr:twoCellAnchor>
    <xdr:from>
      <xdr:col>0</xdr:col>
      <xdr:colOff>48846</xdr:colOff>
      <xdr:row>30</xdr:row>
      <xdr:rowOff>24428</xdr:rowOff>
    </xdr:from>
    <xdr:to>
      <xdr:col>27</xdr:col>
      <xdr:colOff>12212</xdr:colOff>
      <xdr:row>30</xdr:row>
      <xdr:rowOff>36638</xdr:rowOff>
    </xdr:to>
    <xdr:cxnSp macro="">
      <xdr:nvCxnSpPr>
        <xdr:cNvPr id="16" name="Straight Connector 15"/>
        <xdr:cNvCxnSpPr/>
      </xdr:nvCxnSpPr>
      <xdr:spPr>
        <a:xfrm flipV="1">
          <a:off x="48846" y="5177697"/>
          <a:ext cx="5629520" cy="12210"/>
        </a:xfrm>
        <a:prstGeom prst="line">
          <a:avLst/>
        </a:prstGeom>
        <a:ln>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183173</xdr:colOff>
      <xdr:row>44</xdr:row>
      <xdr:rowOff>133856</xdr:rowOff>
    </xdr:from>
    <xdr:to>
      <xdr:col>27</xdr:col>
      <xdr:colOff>48845</xdr:colOff>
      <xdr:row>58</xdr:row>
      <xdr:rowOff>183173</xdr:rowOff>
    </xdr:to>
    <xdr:sp macro="" textlink="">
      <xdr:nvSpPr>
        <xdr:cNvPr id="19" name="Rectangle 18"/>
        <xdr:cNvSpPr/>
      </xdr:nvSpPr>
      <xdr:spPr>
        <a:xfrm>
          <a:off x="5641731" y="8022510"/>
          <a:ext cx="73268" cy="2821336"/>
        </a:xfrm>
        <a:prstGeom prst="rect">
          <a:avLst/>
        </a:prstGeom>
        <a:solidFill>
          <a:schemeClr val="bg1">
            <a:lumMod val="85000"/>
          </a:schemeClr>
        </a:solidFill>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20</xdr:col>
      <xdr:colOff>99465</xdr:colOff>
      <xdr:row>26</xdr:row>
      <xdr:rowOff>135584</xdr:rowOff>
    </xdr:from>
    <xdr:to>
      <xdr:col>30</xdr:col>
      <xdr:colOff>73267</xdr:colOff>
      <xdr:row>33</xdr:row>
      <xdr:rowOff>183173</xdr:rowOff>
    </xdr:to>
    <xdr:sp macro="" textlink="">
      <xdr:nvSpPr>
        <xdr:cNvPr id="20" name="Chord 19"/>
        <xdr:cNvSpPr/>
      </xdr:nvSpPr>
      <xdr:spPr>
        <a:xfrm rot="16200000">
          <a:off x="4611370" y="4171756"/>
          <a:ext cx="1451916" cy="2049763"/>
        </a:xfrm>
        <a:prstGeom prst="chord">
          <a:avLst>
            <a:gd name="adj1" fmla="val 5328894"/>
            <a:gd name="adj2" fmla="val 16200000"/>
          </a:avLst>
        </a:prstGeom>
        <a:solidFill>
          <a:schemeClr val="accent6">
            <a:lumMod val="20000"/>
            <a:lumOff val="80000"/>
          </a:schemeClr>
        </a:solidFill>
        <a:ln>
          <a:solidFill>
            <a:schemeClr val="bg1">
              <a:lumMod val="7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18</xdr:col>
      <xdr:colOff>207586</xdr:colOff>
      <xdr:row>30</xdr:row>
      <xdr:rowOff>48846</xdr:rowOff>
    </xdr:from>
    <xdr:to>
      <xdr:col>25</xdr:col>
      <xdr:colOff>36624</xdr:colOff>
      <xdr:row>35</xdr:row>
      <xdr:rowOff>36635</xdr:rowOff>
    </xdr:to>
    <xdr:sp macro="" textlink="">
      <xdr:nvSpPr>
        <xdr:cNvPr id="21" name="Rectangle 20"/>
        <xdr:cNvSpPr/>
      </xdr:nvSpPr>
      <xdr:spPr>
        <a:xfrm>
          <a:off x="4005374" y="5202115"/>
          <a:ext cx="1282212" cy="964712"/>
        </a:xfrm>
        <a:prstGeom prst="rect">
          <a:avLst/>
        </a:prstGeom>
        <a:solidFill>
          <a:schemeClr val="accent6">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24</xdr:col>
      <xdr:colOff>57443</xdr:colOff>
      <xdr:row>30</xdr:row>
      <xdr:rowOff>48846</xdr:rowOff>
    </xdr:from>
    <xdr:to>
      <xdr:col>24</xdr:col>
      <xdr:colOff>195385</xdr:colOff>
      <xdr:row>34</xdr:row>
      <xdr:rowOff>24423</xdr:rowOff>
    </xdr:to>
    <xdr:sp macro="" textlink="">
      <xdr:nvSpPr>
        <xdr:cNvPr id="22" name="Freeform 21"/>
        <xdr:cNvSpPr/>
      </xdr:nvSpPr>
      <xdr:spPr>
        <a:xfrm>
          <a:off x="5100808" y="5202115"/>
          <a:ext cx="137942" cy="757116"/>
        </a:xfrm>
        <a:custGeom>
          <a:avLst/>
          <a:gdLst>
            <a:gd name="connsiteX0" fmla="*/ 76884 w 137942"/>
            <a:gd name="connsiteY0" fmla="*/ 0 h 757116"/>
            <a:gd name="connsiteX1" fmla="*/ 52461 w 137942"/>
            <a:gd name="connsiteY1" fmla="*/ 85481 h 757116"/>
            <a:gd name="connsiteX2" fmla="*/ 28038 w 137942"/>
            <a:gd name="connsiteY2" fmla="*/ 219808 h 757116"/>
            <a:gd name="connsiteX3" fmla="*/ 40250 w 137942"/>
            <a:gd name="connsiteY3" fmla="*/ 512885 h 757116"/>
            <a:gd name="connsiteX4" fmla="*/ 64673 w 137942"/>
            <a:gd name="connsiteY4" fmla="*/ 549520 h 757116"/>
            <a:gd name="connsiteX5" fmla="*/ 76884 w 137942"/>
            <a:gd name="connsiteY5" fmla="*/ 598366 h 757116"/>
            <a:gd name="connsiteX6" fmla="*/ 101307 w 137942"/>
            <a:gd name="connsiteY6" fmla="*/ 635000 h 757116"/>
            <a:gd name="connsiteX7" fmla="*/ 125730 w 137942"/>
            <a:gd name="connsiteY7" fmla="*/ 708270 h 757116"/>
            <a:gd name="connsiteX8" fmla="*/ 125730 w 137942"/>
            <a:gd name="connsiteY8" fmla="*/ 708270 h 757116"/>
            <a:gd name="connsiteX9" fmla="*/ 137942 w 137942"/>
            <a:gd name="connsiteY9" fmla="*/ 757116 h 75711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Lst>
          <a:rect l="l" t="t" r="r" b="b"/>
          <a:pathLst>
            <a:path w="137942" h="757116">
              <a:moveTo>
                <a:pt x="76884" y="0"/>
              </a:moveTo>
              <a:cubicBezTo>
                <a:pt x="66424" y="31383"/>
                <a:pt x="58593" y="51755"/>
                <a:pt x="52461" y="85481"/>
              </a:cubicBezTo>
              <a:cubicBezTo>
                <a:pt x="23291" y="245916"/>
                <a:pt x="55736" y="109021"/>
                <a:pt x="28038" y="219808"/>
              </a:cubicBezTo>
              <a:cubicBezTo>
                <a:pt x="13733" y="448694"/>
                <a:pt x="0" y="351886"/>
                <a:pt x="40250" y="512885"/>
              </a:cubicBezTo>
              <a:cubicBezTo>
                <a:pt x="43810" y="527123"/>
                <a:pt x="56532" y="537308"/>
                <a:pt x="64673" y="549520"/>
              </a:cubicBezTo>
              <a:cubicBezTo>
                <a:pt x="68743" y="565802"/>
                <a:pt x="70273" y="582940"/>
                <a:pt x="76884" y="598366"/>
              </a:cubicBezTo>
              <a:cubicBezTo>
                <a:pt x="82665" y="611856"/>
                <a:pt x="95346" y="621589"/>
                <a:pt x="101307" y="635000"/>
              </a:cubicBezTo>
              <a:cubicBezTo>
                <a:pt x="111763" y="658526"/>
                <a:pt x="117589" y="683847"/>
                <a:pt x="125730" y="708270"/>
              </a:cubicBezTo>
              <a:lnTo>
                <a:pt x="125730" y="708270"/>
              </a:lnTo>
              <a:lnTo>
                <a:pt x="137942" y="757116"/>
              </a:lnTo>
            </a:path>
          </a:pathLst>
        </a:custGeom>
        <a:ln>
          <a:solidFill>
            <a:schemeClr val="bg1">
              <a:lumMod val="75000"/>
            </a:schemeClr>
          </a:solidFill>
          <a:prstDash val="dash"/>
        </a:ln>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US" sz="1100"/>
        </a:p>
      </xdr:txBody>
    </xdr:sp>
    <xdr:clientData/>
  </xdr:twoCellAnchor>
  <xdr:twoCellAnchor>
    <xdr:from>
      <xdr:col>0</xdr:col>
      <xdr:colOff>61059</xdr:colOff>
      <xdr:row>30</xdr:row>
      <xdr:rowOff>73271</xdr:rowOff>
    </xdr:from>
    <xdr:to>
      <xdr:col>6</xdr:col>
      <xdr:colOff>183663</xdr:colOff>
      <xdr:row>31</xdr:row>
      <xdr:rowOff>171451</xdr:rowOff>
    </xdr:to>
    <xdr:sp macro="" textlink="">
      <xdr:nvSpPr>
        <xdr:cNvPr id="23" name="TextBox 22"/>
        <xdr:cNvSpPr txBox="1"/>
      </xdr:nvSpPr>
      <xdr:spPr>
        <a:xfrm>
          <a:off x="61059" y="5226540"/>
          <a:ext cx="1429239" cy="29356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ctr"/>
          <a:r>
            <a:rPr lang="en-US" sz="1100"/>
            <a:t>Existing Driveway</a:t>
          </a:r>
        </a:p>
      </xdr:txBody>
    </xdr:sp>
    <xdr:clientData/>
  </xdr:twoCellAnchor>
  <xdr:twoCellAnchor>
    <xdr:from>
      <xdr:col>20</xdr:col>
      <xdr:colOff>12211</xdr:colOff>
      <xdr:row>59</xdr:row>
      <xdr:rowOff>12211</xdr:rowOff>
    </xdr:from>
    <xdr:to>
      <xdr:col>26</xdr:col>
      <xdr:colOff>165770</xdr:colOff>
      <xdr:row>67</xdr:row>
      <xdr:rowOff>88515</xdr:rowOff>
    </xdr:to>
    <xdr:sp macro="" textlink="">
      <xdr:nvSpPr>
        <xdr:cNvPr id="24" name="Freeform 23"/>
        <xdr:cNvSpPr/>
      </xdr:nvSpPr>
      <xdr:spPr>
        <a:xfrm>
          <a:off x="4225192" y="10868269"/>
          <a:ext cx="1399136" cy="1639381"/>
        </a:xfrm>
        <a:custGeom>
          <a:avLst/>
          <a:gdLst>
            <a:gd name="connsiteX0" fmla="*/ 1392116 w 1399136"/>
            <a:gd name="connsiteY0" fmla="*/ 0 h 1639381"/>
            <a:gd name="connsiteX1" fmla="*/ 1318846 w 1399136"/>
            <a:gd name="connsiteY1" fmla="*/ 24423 h 1639381"/>
            <a:gd name="connsiteX2" fmla="*/ 1270000 w 1399136"/>
            <a:gd name="connsiteY2" fmla="*/ 48846 h 1639381"/>
            <a:gd name="connsiteX3" fmla="*/ 1099039 w 1399136"/>
            <a:gd name="connsiteY3" fmla="*/ 85481 h 1639381"/>
            <a:gd name="connsiteX4" fmla="*/ 1050193 w 1399136"/>
            <a:gd name="connsiteY4" fmla="*/ 109904 h 1639381"/>
            <a:gd name="connsiteX5" fmla="*/ 976923 w 1399136"/>
            <a:gd name="connsiteY5" fmla="*/ 158750 h 1639381"/>
            <a:gd name="connsiteX6" fmla="*/ 928077 w 1399136"/>
            <a:gd name="connsiteY6" fmla="*/ 195385 h 1639381"/>
            <a:gd name="connsiteX7" fmla="*/ 891443 w 1399136"/>
            <a:gd name="connsiteY7" fmla="*/ 219808 h 1639381"/>
            <a:gd name="connsiteX8" fmla="*/ 830385 w 1399136"/>
            <a:gd name="connsiteY8" fmla="*/ 293077 h 1639381"/>
            <a:gd name="connsiteX9" fmla="*/ 793750 w 1399136"/>
            <a:gd name="connsiteY9" fmla="*/ 317500 h 1639381"/>
            <a:gd name="connsiteX10" fmla="*/ 757116 w 1399136"/>
            <a:gd name="connsiteY10" fmla="*/ 366346 h 1639381"/>
            <a:gd name="connsiteX11" fmla="*/ 720481 w 1399136"/>
            <a:gd name="connsiteY11" fmla="*/ 390769 h 1639381"/>
            <a:gd name="connsiteX12" fmla="*/ 708270 w 1399136"/>
            <a:gd name="connsiteY12" fmla="*/ 427404 h 1639381"/>
            <a:gd name="connsiteX13" fmla="*/ 659423 w 1399136"/>
            <a:gd name="connsiteY13" fmla="*/ 464039 h 1639381"/>
            <a:gd name="connsiteX14" fmla="*/ 622789 w 1399136"/>
            <a:gd name="connsiteY14" fmla="*/ 512885 h 1639381"/>
            <a:gd name="connsiteX15" fmla="*/ 598366 w 1399136"/>
            <a:gd name="connsiteY15" fmla="*/ 549519 h 1639381"/>
            <a:gd name="connsiteX16" fmla="*/ 561731 w 1399136"/>
            <a:gd name="connsiteY16" fmla="*/ 598366 h 1639381"/>
            <a:gd name="connsiteX17" fmla="*/ 537308 w 1399136"/>
            <a:gd name="connsiteY17" fmla="*/ 635000 h 1639381"/>
            <a:gd name="connsiteX18" fmla="*/ 500673 w 1399136"/>
            <a:gd name="connsiteY18" fmla="*/ 671635 h 1639381"/>
            <a:gd name="connsiteX19" fmla="*/ 451827 w 1399136"/>
            <a:gd name="connsiteY19" fmla="*/ 757116 h 1639381"/>
            <a:gd name="connsiteX20" fmla="*/ 415193 w 1399136"/>
            <a:gd name="connsiteY20" fmla="*/ 769327 h 1639381"/>
            <a:gd name="connsiteX21" fmla="*/ 402981 w 1399136"/>
            <a:gd name="connsiteY21" fmla="*/ 818173 h 1639381"/>
            <a:gd name="connsiteX22" fmla="*/ 317500 w 1399136"/>
            <a:gd name="connsiteY22" fmla="*/ 879231 h 1639381"/>
            <a:gd name="connsiteX23" fmla="*/ 293077 w 1399136"/>
            <a:gd name="connsiteY23" fmla="*/ 928077 h 1639381"/>
            <a:gd name="connsiteX24" fmla="*/ 256443 w 1399136"/>
            <a:gd name="connsiteY24" fmla="*/ 952500 h 1639381"/>
            <a:gd name="connsiteX25" fmla="*/ 244231 w 1399136"/>
            <a:gd name="connsiteY25" fmla="*/ 989135 h 1639381"/>
            <a:gd name="connsiteX26" fmla="*/ 219808 w 1399136"/>
            <a:gd name="connsiteY26" fmla="*/ 1025769 h 1639381"/>
            <a:gd name="connsiteX27" fmla="*/ 207596 w 1399136"/>
            <a:gd name="connsiteY27" fmla="*/ 1074616 h 1639381"/>
            <a:gd name="connsiteX28" fmla="*/ 146539 w 1399136"/>
            <a:gd name="connsiteY28" fmla="*/ 1172308 h 1639381"/>
            <a:gd name="connsiteX29" fmla="*/ 122116 w 1399136"/>
            <a:gd name="connsiteY29" fmla="*/ 1270000 h 1639381"/>
            <a:gd name="connsiteX30" fmla="*/ 97693 w 1399136"/>
            <a:gd name="connsiteY30" fmla="*/ 1306635 h 1639381"/>
            <a:gd name="connsiteX31" fmla="*/ 73270 w 1399136"/>
            <a:gd name="connsiteY31" fmla="*/ 1404327 h 1639381"/>
            <a:gd name="connsiteX32" fmla="*/ 36635 w 1399136"/>
            <a:gd name="connsiteY32" fmla="*/ 1526443 h 1639381"/>
            <a:gd name="connsiteX33" fmla="*/ 0 w 1399136"/>
            <a:gd name="connsiteY33" fmla="*/ 1611923 h 163938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Lst>
          <a:rect l="l" t="t" r="r" b="b"/>
          <a:pathLst>
            <a:path w="1399136" h="1639381">
              <a:moveTo>
                <a:pt x="1392116" y="0"/>
              </a:moveTo>
              <a:cubicBezTo>
                <a:pt x="1343338" y="73167"/>
                <a:pt x="1399136" y="14387"/>
                <a:pt x="1318846" y="24423"/>
              </a:cubicBezTo>
              <a:cubicBezTo>
                <a:pt x="1300783" y="26681"/>
                <a:pt x="1286902" y="42085"/>
                <a:pt x="1270000" y="48846"/>
              </a:cubicBezTo>
              <a:cubicBezTo>
                <a:pt x="1190908" y="80483"/>
                <a:pt x="1190012" y="74109"/>
                <a:pt x="1099039" y="85481"/>
              </a:cubicBezTo>
              <a:cubicBezTo>
                <a:pt x="1082757" y="93622"/>
                <a:pt x="1065006" y="99323"/>
                <a:pt x="1050193" y="109904"/>
              </a:cubicBezTo>
              <a:cubicBezTo>
                <a:pt x="970155" y="167074"/>
                <a:pt x="1055508" y="132556"/>
                <a:pt x="976923" y="158750"/>
              </a:cubicBezTo>
              <a:cubicBezTo>
                <a:pt x="960641" y="170962"/>
                <a:pt x="944639" y="183555"/>
                <a:pt x="928077" y="195385"/>
              </a:cubicBezTo>
              <a:cubicBezTo>
                <a:pt x="916134" y="203915"/>
                <a:pt x="902718" y="210412"/>
                <a:pt x="891443" y="219808"/>
              </a:cubicBezTo>
              <a:cubicBezTo>
                <a:pt x="771396" y="319848"/>
                <a:pt x="926453" y="197010"/>
                <a:pt x="830385" y="293077"/>
              </a:cubicBezTo>
              <a:cubicBezTo>
                <a:pt x="820007" y="303455"/>
                <a:pt x="805962" y="309359"/>
                <a:pt x="793750" y="317500"/>
              </a:cubicBezTo>
              <a:cubicBezTo>
                <a:pt x="781539" y="333782"/>
                <a:pt x="771507" y="351955"/>
                <a:pt x="757116" y="366346"/>
              </a:cubicBezTo>
              <a:cubicBezTo>
                <a:pt x="746738" y="376724"/>
                <a:pt x="729649" y="379309"/>
                <a:pt x="720481" y="390769"/>
              </a:cubicBezTo>
              <a:cubicBezTo>
                <a:pt x="712440" y="400820"/>
                <a:pt x="716511" y="417515"/>
                <a:pt x="708270" y="427404"/>
              </a:cubicBezTo>
              <a:cubicBezTo>
                <a:pt x="695240" y="443040"/>
                <a:pt x="673815" y="449647"/>
                <a:pt x="659423" y="464039"/>
              </a:cubicBezTo>
              <a:cubicBezTo>
                <a:pt x="645032" y="478430"/>
                <a:pt x="634619" y="496324"/>
                <a:pt x="622789" y="512885"/>
              </a:cubicBezTo>
              <a:cubicBezTo>
                <a:pt x="614259" y="524828"/>
                <a:pt x="606896" y="537576"/>
                <a:pt x="598366" y="549519"/>
              </a:cubicBezTo>
              <a:cubicBezTo>
                <a:pt x="586536" y="566081"/>
                <a:pt x="573561" y="581804"/>
                <a:pt x="561731" y="598366"/>
              </a:cubicBezTo>
              <a:cubicBezTo>
                <a:pt x="553201" y="610309"/>
                <a:pt x="546704" y="623725"/>
                <a:pt x="537308" y="635000"/>
              </a:cubicBezTo>
              <a:cubicBezTo>
                <a:pt x="526252" y="648267"/>
                <a:pt x="510711" y="657582"/>
                <a:pt x="500673" y="671635"/>
              </a:cubicBezTo>
              <a:cubicBezTo>
                <a:pt x="488654" y="688461"/>
                <a:pt x="471055" y="741733"/>
                <a:pt x="451827" y="757116"/>
              </a:cubicBezTo>
              <a:cubicBezTo>
                <a:pt x="441776" y="765157"/>
                <a:pt x="427404" y="765257"/>
                <a:pt x="415193" y="769327"/>
              </a:cubicBezTo>
              <a:cubicBezTo>
                <a:pt x="411122" y="785609"/>
                <a:pt x="412736" y="804516"/>
                <a:pt x="402981" y="818173"/>
              </a:cubicBezTo>
              <a:cubicBezTo>
                <a:pt x="396095" y="827814"/>
                <a:pt x="332345" y="869334"/>
                <a:pt x="317500" y="879231"/>
              </a:cubicBezTo>
              <a:cubicBezTo>
                <a:pt x="309359" y="895513"/>
                <a:pt x="304731" y="914092"/>
                <a:pt x="293077" y="928077"/>
              </a:cubicBezTo>
              <a:cubicBezTo>
                <a:pt x="283682" y="939352"/>
                <a:pt x="265611" y="941040"/>
                <a:pt x="256443" y="952500"/>
              </a:cubicBezTo>
              <a:cubicBezTo>
                <a:pt x="248402" y="962552"/>
                <a:pt x="249988" y="977622"/>
                <a:pt x="244231" y="989135"/>
              </a:cubicBezTo>
              <a:cubicBezTo>
                <a:pt x="237668" y="1002262"/>
                <a:pt x="227949" y="1013558"/>
                <a:pt x="219808" y="1025769"/>
              </a:cubicBezTo>
              <a:cubicBezTo>
                <a:pt x="215737" y="1042051"/>
                <a:pt x="213489" y="1058901"/>
                <a:pt x="207596" y="1074616"/>
              </a:cubicBezTo>
              <a:cubicBezTo>
                <a:pt x="190834" y="1119315"/>
                <a:pt x="175354" y="1133887"/>
                <a:pt x="146539" y="1172308"/>
              </a:cubicBezTo>
              <a:lnTo>
                <a:pt x="122116" y="1270000"/>
              </a:lnTo>
              <a:cubicBezTo>
                <a:pt x="118556" y="1284238"/>
                <a:pt x="104257" y="1293508"/>
                <a:pt x="97693" y="1306635"/>
              </a:cubicBezTo>
              <a:cubicBezTo>
                <a:pt x="82869" y="1336283"/>
                <a:pt x="81633" y="1373663"/>
                <a:pt x="73270" y="1404327"/>
              </a:cubicBezTo>
              <a:cubicBezTo>
                <a:pt x="59303" y="1455538"/>
                <a:pt x="44812" y="1477381"/>
                <a:pt x="36635" y="1526443"/>
              </a:cubicBezTo>
              <a:cubicBezTo>
                <a:pt x="19190" y="1631115"/>
                <a:pt x="54914" y="1639381"/>
                <a:pt x="0" y="1611923"/>
              </a:cubicBezTo>
            </a:path>
          </a:pathLst>
        </a:custGeom>
        <a:ln>
          <a:solidFill>
            <a:schemeClr val="bg1">
              <a:lumMod val="75000"/>
            </a:schemeClr>
          </a:solidFill>
          <a:prstDash val="dash"/>
        </a:ln>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US" sz="1100"/>
        </a:p>
      </xdr:txBody>
    </xdr:sp>
    <xdr:clientData/>
  </xdr:twoCellAnchor>
  <xdr:twoCellAnchor>
    <xdr:from>
      <xdr:col>33</xdr:col>
      <xdr:colOff>195384</xdr:colOff>
      <xdr:row>43</xdr:row>
      <xdr:rowOff>0</xdr:rowOff>
    </xdr:from>
    <xdr:to>
      <xdr:col>47</xdr:col>
      <xdr:colOff>170961</xdr:colOff>
      <xdr:row>43</xdr:row>
      <xdr:rowOff>3</xdr:rowOff>
    </xdr:to>
    <xdr:cxnSp macro="">
      <xdr:nvCxnSpPr>
        <xdr:cNvPr id="25" name="Straight Connector 24"/>
        <xdr:cNvCxnSpPr/>
      </xdr:nvCxnSpPr>
      <xdr:spPr>
        <a:xfrm flipV="1">
          <a:off x="7107115" y="8474808"/>
          <a:ext cx="2881923" cy="3"/>
        </a:xfrm>
        <a:prstGeom prst="line">
          <a:avLst/>
        </a:prstGeom>
        <a:ln>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48</xdr:col>
      <xdr:colOff>24424</xdr:colOff>
      <xdr:row>43</xdr:row>
      <xdr:rowOff>12211</xdr:rowOff>
    </xdr:from>
    <xdr:to>
      <xdr:col>48</xdr:col>
      <xdr:colOff>24426</xdr:colOff>
      <xdr:row>47</xdr:row>
      <xdr:rowOff>158751</xdr:rowOff>
    </xdr:to>
    <xdr:cxnSp macro="">
      <xdr:nvCxnSpPr>
        <xdr:cNvPr id="27" name="Straight Connector 26"/>
        <xdr:cNvCxnSpPr/>
      </xdr:nvCxnSpPr>
      <xdr:spPr>
        <a:xfrm rot="5400000" flipH="1" flipV="1">
          <a:off x="9586059" y="8951057"/>
          <a:ext cx="928078" cy="2"/>
        </a:xfrm>
        <a:prstGeom prst="line">
          <a:avLst/>
        </a:prstGeom>
        <a:ln>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54704</xdr:colOff>
      <xdr:row>36</xdr:row>
      <xdr:rowOff>91289</xdr:rowOff>
    </xdr:from>
    <xdr:to>
      <xdr:col>48</xdr:col>
      <xdr:colOff>30281</xdr:colOff>
      <xdr:row>36</xdr:row>
      <xdr:rowOff>91292</xdr:rowOff>
    </xdr:to>
    <xdr:cxnSp macro="">
      <xdr:nvCxnSpPr>
        <xdr:cNvPr id="30" name="Straight Connector 29"/>
        <xdr:cNvCxnSpPr/>
      </xdr:nvCxnSpPr>
      <xdr:spPr>
        <a:xfrm flipV="1">
          <a:off x="7174031" y="7198404"/>
          <a:ext cx="2881923" cy="3"/>
        </a:xfrm>
        <a:prstGeom prst="line">
          <a:avLst/>
        </a:prstGeom>
        <a:ln>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24423</xdr:colOff>
      <xdr:row>19</xdr:row>
      <xdr:rowOff>146018</xdr:rowOff>
    </xdr:from>
    <xdr:to>
      <xdr:col>34</xdr:col>
      <xdr:colOff>23932</xdr:colOff>
      <xdr:row>19</xdr:row>
      <xdr:rowOff>158769</xdr:rowOff>
    </xdr:to>
    <xdr:cxnSp macro="">
      <xdr:nvCxnSpPr>
        <xdr:cNvPr id="31" name="Straight Connector 30"/>
        <xdr:cNvCxnSpPr/>
      </xdr:nvCxnSpPr>
      <xdr:spPr>
        <a:xfrm flipV="1">
          <a:off x="5690577" y="3858326"/>
          <a:ext cx="1452682" cy="12751"/>
        </a:xfrm>
        <a:prstGeom prst="line">
          <a:avLst/>
        </a:prstGeom>
        <a:ln>
          <a:prstDash val="lg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195387</xdr:colOff>
      <xdr:row>19</xdr:row>
      <xdr:rowOff>158754</xdr:rowOff>
    </xdr:from>
    <xdr:to>
      <xdr:col>27</xdr:col>
      <xdr:colOff>0</xdr:colOff>
      <xdr:row>38</xdr:row>
      <xdr:rowOff>170965</xdr:rowOff>
    </xdr:to>
    <xdr:cxnSp macro="">
      <xdr:nvCxnSpPr>
        <xdr:cNvPr id="33" name="Straight Connector 32"/>
        <xdr:cNvCxnSpPr/>
      </xdr:nvCxnSpPr>
      <xdr:spPr>
        <a:xfrm rot="5400000">
          <a:off x="3761156" y="5763851"/>
          <a:ext cx="3797788" cy="12209"/>
        </a:xfrm>
        <a:prstGeom prst="line">
          <a:avLst/>
        </a:prstGeom>
        <a:ln>
          <a:prstDash val="lg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158748</xdr:colOff>
      <xdr:row>13</xdr:row>
      <xdr:rowOff>183176</xdr:rowOff>
    </xdr:from>
    <xdr:to>
      <xdr:col>7</xdr:col>
      <xdr:colOff>170956</xdr:colOff>
      <xdr:row>38</xdr:row>
      <xdr:rowOff>189277</xdr:rowOff>
    </xdr:to>
    <xdr:cxnSp macro="">
      <xdr:nvCxnSpPr>
        <xdr:cNvPr id="42" name="Straight Connector 41"/>
        <xdr:cNvCxnSpPr/>
      </xdr:nvCxnSpPr>
      <xdr:spPr>
        <a:xfrm rot="5400000">
          <a:off x="-802910" y="5199065"/>
          <a:ext cx="4963986" cy="12208"/>
        </a:xfrm>
        <a:prstGeom prst="line">
          <a:avLst/>
        </a:prstGeom>
        <a:ln>
          <a:headEnd type="arrow" w="med" len="med"/>
          <a:tailEnd type="arrow"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35</xdr:col>
      <xdr:colOff>189034</xdr:colOff>
      <xdr:row>9</xdr:row>
      <xdr:rowOff>12210</xdr:rowOff>
    </xdr:from>
    <xdr:to>
      <xdr:col>35</xdr:col>
      <xdr:colOff>195386</xdr:colOff>
      <xdr:row>43</xdr:row>
      <xdr:rowOff>11965</xdr:rowOff>
    </xdr:to>
    <xdr:cxnSp macro="">
      <xdr:nvCxnSpPr>
        <xdr:cNvPr id="45" name="Straight Connector 44"/>
        <xdr:cNvCxnSpPr/>
      </xdr:nvCxnSpPr>
      <xdr:spPr>
        <a:xfrm rot="5400000">
          <a:off x="4161082" y="5125547"/>
          <a:ext cx="6716101" cy="6352"/>
        </a:xfrm>
        <a:prstGeom prst="line">
          <a:avLst/>
        </a:prstGeom>
        <a:ln>
          <a:headEnd type="arrow" w="med" len="med"/>
          <a:tailEnd type="arrow"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36635</xdr:colOff>
      <xdr:row>37</xdr:row>
      <xdr:rowOff>12212</xdr:rowOff>
    </xdr:from>
    <xdr:to>
      <xdr:col>33</xdr:col>
      <xdr:colOff>183174</xdr:colOff>
      <xdr:row>37</xdr:row>
      <xdr:rowOff>24426</xdr:rowOff>
    </xdr:to>
    <xdr:cxnSp macro="">
      <xdr:nvCxnSpPr>
        <xdr:cNvPr id="47" name="Straight Connector 46"/>
        <xdr:cNvCxnSpPr/>
      </xdr:nvCxnSpPr>
      <xdr:spPr>
        <a:xfrm rot="10800000" flipV="1">
          <a:off x="1550866" y="7314712"/>
          <a:ext cx="5544039" cy="12214"/>
        </a:xfrm>
        <a:prstGeom prst="line">
          <a:avLst/>
        </a:prstGeom>
        <a:ln>
          <a:headEnd type="arrow" w="med" len="med"/>
          <a:tailEnd type="arrow"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195386</xdr:colOff>
      <xdr:row>42</xdr:row>
      <xdr:rowOff>18075</xdr:rowOff>
    </xdr:from>
    <xdr:to>
      <xdr:col>33</xdr:col>
      <xdr:colOff>201250</xdr:colOff>
      <xdr:row>42</xdr:row>
      <xdr:rowOff>24425</xdr:rowOff>
    </xdr:to>
    <xdr:cxnSp macro="">
      <xdr:nvCxnSpPr>
        <xdr:cNvPr id="50" name="Straight Connector 49"/>
        <xdr:cNvCxnSpPr/>
      </xdr:nvCxnSpPr>
      <xdr:spPr>
        <a:xfrm rot="10800000" flipV="1">
          <a:off x="5653944" y="8297498"/>
          <a:ext cx="1459037" cy="6350"/>
        </a:xfrm>
        <a:prstGeom prst="line">
          <a:avLst/>
        </a:prstGeom>
        <a:ln>
          <a:headEnd type="arrow" w="med" len="med"/>
          <a:tailEnd type="arrow"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18077</xdr:colOff>
      <xdr:row>54</xdr:row>
      <xdr:rowOff>48845</xdr:rowOff>
    </xdr:from>
    <xdr:to>
      <xdr:col>48</xdr:col>
      <xdr:colOff>12213</xdr:colOff>
      <xdr:row>54</xdr:row>
      <xdr:rowOff>54708</xdr:rowOff>
    </xdr:to>
    <xdr:cxnSp macro="">
      <xdr:nvCxnSpPr>
        <xdr:cNvPr id="52" name="Straight Connector 51"/>
        <xdr:cNvCxnSpPr/>
      </xdr:nvCxnSpPr>
      <xdr:spPr>
        <a:xfrm rot="10800000" flipV="1">
          <a:off x="5684231" y="10709518"/>
          <a:ext cx="4353655" cy="5863"/>
        </a:xfrm>
        <a:prstGeom prst="line">
          <a:avLst/>
        </a:prstGeom>
        <a:ln>
          <a:headEnd type="arrow" w="med" len="med"/>
          <a:tailEnd type="arrow"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176821</xdr:colOff>
      <xdr:row>43</xdr:row>
      <xdr:rowOff>24423</xdr:rowOff>
    </xdr:from>
    <xdr:to>
      <xdr:col>28</xdr:col>
      <xdr:colOff>183173</xdr:colOff>
      <xdr:row>60</xdr:row>
      <xdr:rowOff>170716</xdr:rowOff>
    </xdr:to>
    <xdr:cxnSp macro="">
      <xdr:nvCxnSpPr>
        <xdr:cNvPr id="54" name="Straight Connector 53"/>
        <xdr:cNvCxnSpPr/>
      </xdr:nvCxnSpPr>
      <xdr:spPr>
        <a:xfrm rot="5400000">
          <a:off x="4301514" y="10248288"/>
          <a:ext cx="3504466" cy="6352"/>
        </a:xfrm>
        <a:prstGeom prst="line">
          <a:avLst/>
        </a:prstGeom>
        <a:ln>
          <a:headEnd type="arrow" w="med" len="med"/>
          <a:tailEnd type="arrow"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66917</xdr:colOff>
      <xdr:row>39</xdr:row>
      <xdr:rowOff>5862</xdr:rowOff>
    </xdr:from>
    <xdr:to>
      <xdr:col>26</xdr:col>
      <xdr:colOff>73268</xdr:colOff>
      <xdr:row>43</xdr:row>
      <xdr:rowOff>12211</xdr:rowOff>
    </xdr:to>
    <xdr:cxnSp macro="">
      <xdr:nvCxnSpPr>
        <xdr:cNvPr id="56" name="Straight Connector 55"/>
        <xdr:cNvCxnSpPr/>
      </xdr:nvCxnSpPr>
      <xdr:spPr>
        <a:xfrm rot="16200000" flipH="1">
          <a:off x="5134707" y="8089899"/>
          <a:ext cx="787888" cy="6351"/>
        </a:xfrm>
        <a:prstGeom prst="line">
          <a:avLst/>
        </a:prstGeom>
        <a:ln>
          <a:headEnd type="arrow" w="med" len="med"/>
          <a:tailEnd type="arrow"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2</xdr:colOff>
      <xdr:row>35</xdr:row>
      <xdr:rowOff>24423</xdr:rowOff>
    </xdr:from>
    <xdr:to>
      <xdr:col>6</xdr:col>
      <xdr:colOff>183174</xdr:colOff>
      <xdr:row>35</xdr:row>
      <xdr:rowOff>42499</xdr:rowOff>
    </xdr:to>
    <xdr:cxnSp macro="">
      <xdr:nvCxnSpPr>
        <xdr:cNvPr id="58" name="Straight Connector 57"/>
        <xdr:cNvCxnSpPr/>
      </xdr:nvCxnSpPr>
      <xdr:spPr>
        <a:xfrm rot="10800000" flipV="1">
          <a:off x="2" y="6936154"/>
          <a:ext cx="1489807" cy="18076"/>
        </a:xfrm>
        <a:prstGeom prst="line">
          <a:avLst/>
        </a:prstGeom>
        <a:ln>
          <a:headEnd type="arrow" w="med" len="med"/>
          <a:tailEnd type="arrow"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158319</xdr:colOff>
      <xdr:row>34</xdr:row>
      <xdr:rowOff>72805</xdr:rowOff>
    </xdr:from>
    <xdr:to>
      <xdr:col>27</xdr:col>
      <xdr:colOff>36620</xdr:colOff>
      <xdr:row>37</xdr:row>
      <xdr:rowOff>109935</xdr:rowOff>
    </xdr:to>
    <xdr:sp macro="" textlink="">
      <xdr:nvSpPr>
        <xdr:cNvPr id="61" name="Rectangle 60"/>
        <xdr:cNvSpPr/>
      </xdr:nvSpPr>
      <xdr:spPr>
        <a:xfrm>
          <a:off x="5616877" y="6789151"/>
          <a:ext cx="85897" cy="623284"/>
        </a:xfrm>
        <a:prstGeom prst="rect">
          <a:avLst/>
        </a:prstGeom>
        <a:solidFill>
          <a:schemeClr val="bg1">
            <a:lumMod val="85000"/>
          </a:schemeClr>
        </a:solidFill>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26</xdr:col>
      <xdr:colOff>194636</xdr:colOff>
      <xdr:row>33</xdr:row>
      <xdr:rowOff>145845</xdr:rowOff>
    </xdr:from>
    <xdr:to>
      <xdr:col>28</xdr:col>
      <xdr:colOff>35885</xdr:colOff>
      <xdr:row>37</xdr:row>
      <xdr:rowOff>23731</xdr:rowOff>
    </xdr:to>
    <xdr:sp macro="" textlink="">
      <xdr:nvSpPr>
        <xdr:cNvPr id="62" name="TextBox 61"/>
        <xdr:cNvSpPr txBox="1"/>
      </xdr:nvSpPr>
      <xdr:spPr>
        <a:xfrm rot="16200000">
          <a:off x="5451703" y="6868298"/>
          <a:ext cx="659424" cy="25644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US" sz="1100"/>
            <a:t>Door</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25</xdr:col>
      <xdr:colOff>85477</xdr:colOff>
      <xdr:row>26</xdr:row>
      <xdr:rowOff>166075</xdr:rowOff>
    </xdr:from>
    <xdr:to>
      <xdr:col>29</xdr:col>
      <xdr:colOff>61055</xdr:colOff>
      <xdr:row>33</xdr:row>
      <xdr:rowOff>147024</xdr:rowOff>
    </xdr:to>
    <xdr:sp macro="" textlink="">
      <xdr:nvSpPr>
        <xdr:cNvPr id="11" name="Flowchart: Manual Operation 10"/>
        <xdr:cNvSpPr/>
      </xdr:nvSpPr>
      <xdr:spPr>
        <a:xfrm rot="10421659">
          <a:off x="5275381" y="5246075"/>
          <a:ext cx="805962" cy="1348641"/>
        </a:xfrm>
        <a:prstGeom prst="flowChartManualOperation">
          <a:avLst/>
        </a:prstGeom>
        <a:solidFill>
          <a:sysClr val="window" lastClr="FFFFFF"/>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3</xdr:col>
      <xdr:colOff>61058</xdr:colOff>
      <xdr:row>24</xdr:row>
      <xdr:rowOff>109904</xdr:rowOff>
    </xdr:from>
    <xdr:to>
      <xdr:col>25</xdr:col>
      <xdr:colOff>158750</xdr:colOff>
      <xdr:row>33</xdr:row>
      <xdr:rowOff>183173</xdr:rowOff>
    </xdr:to>
    <xdr:sp macro="" textlink="">
      <xdr:nvSpPr>
        <xdr:cNvPr id="101" name="Rectangle 100"/>
        <xdr:cNvSpPr/>
      </xdr:nvSpPr>
      <xdr:spPr>
        <a:xfrm>
          <a:off x="683846" y="4799135"/>
          <a:ext cx="4664808" cy="1831730"/>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5</xdr:col>
      <xdr:colOff>209548</xdr:colOff>
      <xdr:row>0</xdr:row>
      <xdr:rowOff>190499</xdr:rowOff>
    </xdr:from>
    <xdr:to>
      <xdr:col>29</xdr:col>
      <xdr:colOff>28573</xdr:colOff>
      <xdr:row>7</xdr:row>
      <xdr:rowOff>171448</xdr:rowOff>
    </xdr:to>
    <xdr:sp macro="" textlink="">
      <xdr:nvSpPr>
        <xdr:cNvPr id="2" name="Flowchart: Manual Operation 1"/>
        <xdr:cNvSpPr/>
      </xdr:nvSpPr>
      <xdr:spPr>
        <a:xfrm rot="10800000">
          <a:off x="1257298" y="190499"/>
          <a:ext cx="4848225" cy="1314449"/>
        </a:xfrm>
        <a:prstGeom prst="flowChartManualOperation">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5</xdr:col>
      <xdr:colOff>180975</xdr:colOff>
      <xdr:row>8</xdr:row>
      <xdr:rowOff>38100</xdr:rowOff>
    </xdr:from>
    <xdr:to>
      <xdr:col>30</xdr:col>
      <xdr:colOff>200025</xdr:colOff>
      <xdr:row>17</xdr:row>
      <xdr:rowOff>66675</xdr:rowOff>
    </xdr:to>
    <xdr:sp macro="" textlink="">
      <xdr:nvSpPr>
        <xdr:cNvPr id="4" name="Freeform 3"/>
        <xdr:cNvSpPr/>
      </xdr:nvSpPr>
      <xdr:spPr>
        <a:xfrm>
          <a:off x="1228725" y="1562100"/>
          <a:ext cx="5257800" cy="1743075"/>
        </a:xfrm>
        <a:custGeom>
          <a:avLst/>
          <a:gdLst>
            <a:gd name="connsiteX0" fmla="*/ 0 w 5257800"/>
            <a:gd name="connsiteY0" fmla="*/ 1743075 h 1743075"/>
            <a:gd name="connsiteX1" fmla="*/ 66675 w 5257800"/>
            <a:gd name="connsiteY1" fmla="*/ 1733550 h 1743075"/>
            <a:gd name="connsiteX2" fmla="*/ 95250 w 5257800"/>
            <a:gd name="connsiteY2" fmla="*/ 1724025 h 1743075"/>
            <a:gd name="connsiteX3" fmla="*/ 114300 w 5257800"/>
            <a:gd name="connsiteY3" fmla="*/ 1695450 h 1743075"/>
            <a:gd name="connsiteX4" fmla="*/ 123825 w 5257800"/>
            <a:gd name="connsiteY4" fmla="*/ 1666875 h 1743075"/>
            <a:gd name="connsiteX5" fmla="*/ 133350 w 5257800"/>
            <a:gd name="connsiteY5" fmla="*/ 19050 h 1743075"/>
            <a:gd name="connsiteX6" fmla="*/ 161925 w 5257800"/>
            <a:gd name="connsiteY6" fmla="*/ 0 h 1743075"/>
            <a:gd name="connsiteX7" fmla="*/ 4972050 w 5257800"/>
            <a:gd name="connsiteY7" fmla="*/ 9525 h 1743075"/>
            <a:gd name="connsiteX8" fmla="*/ 5000625 w 5257800"/>
            <a:gd name="connsiteY8" fmla="*/ 28575 h 1743075"/>
            <a:gd name="connsiteX9" fmla="*/ 5038725 w 5257800"/>
            <a:gd name="connsiteY9" fmla="*/ 76200 h 1743075"/>
            <a:gd name="connsiteX10" fmla="*/ 5057775 w 5257800"/>
            <a:gd name="connsiteY10" fmla="*/ 104775 h 1743075"/>
            <a:gd name="connsiteX11" fmla="*/ 5086350 w 5257800"/>
            <a:gd name="connsiteY11" fmla="*/ 123825 h 1743075"/>
            <a:gd name="connsiteX12" fmla="*/ 5095875 w 5257800"/>
            <a:gd name="connsiteY12" fmla="*/ 152400 h 1743075"/>
            <a:gd name="connsiteX13" fmla="*/ 5114925 w 5257800"/>
            <a:gd name="connsiteY13" fmla="*/ 180975 h 1743075"/>
            <a:gd name="connsiteX14" fmla="*/ 5124450 w 5257800"/>
            <a:gd name="connsiteY14" fmla="*/ 209550 h 1743075"/>
            <a:gd name="connsiteX15" fmla="*/ 5153025 w 5257800"/>
            <a:gd name="connsiteY15" fmla="*/ 219075 h 1743075"/>
            <a:gd name="connsiteX16" fmla="*/ 5191125 w 5257800"/>
            <a:gd name="connsiteY16" fmla="*/ 276225 h 1743075"/>
            <a:gd name="connsiteX17" fmla="*/ 5210175 w 5257800"/>
            <a:gd name="connsiteY17" fmla="*/ 333375 h 1743075"/>
            <a:gd name="connsiteX18" fmla="*/ 5219700 w 5257800"/>
            <a:gd name="connsiteY18" fmla="*/ 361950 h 1743075"/>
            <a:gd name="connsiteX19" fmla="*/ 5229225 w 5257800"/>
            <a:gd name="connsiteY19" fmla="*/ 390525 h 1743075"/>
            <a:gd name="connsiteX20" fmla="*/ 5257800 w 5257800"/>
            <a:gd name="connsiteY20" fmla="*/ 409575 h 174307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Lst>
          <a:rect l="l" t="t" r="r" b="b"/>
          <a:pathLst>
            <a:path w="5257800" h="1743075">
              <a:moveTo>
                <a:pt x="0" y="1743075"/>
              </a:moveTo>
              <a:cubicBezTo>
                <a:pt x="22225" y="1739900"/>
                <a:pt x="44660" y="1737953"/>
                <a:pt x="66675" y="1733550"/>
              </a:cubicBezTo>
              <a:cubicBezTo>
                <a:pt x="76520" y="1731581"/>
                <a:pt x="87410" y="1730297"/>
                <a:pt x="95250" y="1724025"/>
              </a:cubicBezTo>
              <a:cubicBezTo>
                <a:pt x="104189" y="1716874"/>
                <a:pt x="109180" y="1705689"/>
                <a:pt x="114300" y="1695450"/>
              </a:cubicBezTo>
              <a:cubicBezTo>
                <a:pt x="118790" y="1686470"/>
                <a:pt x="120650" y="1676400"/>
                <a:pt x="123825" y="1666875"/>
              </a:cubicBezTo>
              <a:cubicBezTo>
                <a:pt x="127000" y="1117600"/>
                <a:pt x="120798" y="568191"/>
                <a:pt x="133350" y="19050"/>
              </a:cubicBezTo>
              <a:cubicBezTo>
                <a:pt x="133612" y="7605"/>
                <a:pt x="150477" y="23"/>
                <a:pt x="161925" y="0"/>
              </a:cubicBezTo>
              <a:lnTo>
                <a:pt x="4972050" y="9525"/>
              </a:lnTo>
              <a:cubicBezTo>
                <a:pt x="4981575" y="15875"/>
                <a:pt x="4994275" y="19050"/>
                <a:pt x="5000625" y="28575"/>
              </a:cubicBezTo>
              <a:cubicBezTo>
                <a:pt x="5038214" y="84958"/>
                <a:pt x="4978075" y="55983"/>
                <a:pt x="5038725" y="76200"/>
              </a:cubicBezTo>
              <a:cubicBezTo>
                <a:pt x="5045075" y="85725"/>
                <a:pt x="5049680" y="96680"/>
                <a:pt x="5057775" y="104775"/>
              </a:cubicBezTo>
              <a:cubicBezTo>
                <a:pt x="5065870" y="112870"/>
                <a:pt x="5079199" y="114886"/>
                <a:pt x="5086350" y="123825"/>
              </a:cubicBezTo>
              <a:cubicBezTo>
                <a:pt x="5092622" y="131665"/>
                <a:pt x="5091385" y="143420"/>
                <a:pt x="5095875" y="152400"/>
              </a:cubicBezTo>
              <a:cubicBezTo>
                <a:pt x="5100995" y="162639"/>
                <a:pt x="5109805" y="170736"/>
                <a:pt x="5114925" y="180975"/>
              </a:cubicBezTo>
              <a:cubicBezTo>
                <a:pt x="5119415" y="189955"/>
                <a:pt x="5117350" y="202450"/>
                <a:pt x="5124450" y="209550"/>
              </a:cubicBezTo>
              <a:cubicBezTo>
                <a:pt x="5131550" y="216650"/>
                <a:pt x="5143500" y="215900"/>
                <a:pt x="5153025" y="219075"/>
              </a:cubicBezTo>
              <a:cubicBezTo>
                <a:pt x="5184537" y="313610"/>
                <a:pt x="5131667" y="169201"/>
                <a:pt x="5191125" y="276225"/>
              </a:cubicBezTo>
              <a:cubicBezTo>
                <a:pt x="5200877" y="293778"/>
                <a:pt x="5203825" y="314325"/>
                <a:pt x="5210175" y="333375"/>
              </a:cubicBezTo>
              <a:lnTo>
                <a:pt x="5219700" y="361950"/>
              </a:lnTo>
              <a:cubicBezTo>
                <a:pt x="5222875" y="371475"/>
                <a:pt x="5220871" y="384956"/>
                <a:pt x="5229225" y="390525"/>
              </a:cubicBezTo>
              <a:lnTo>
                <a:pt x="5257800" y="409575"/>
              </a:lnTo>
            </a:path>
          </a:pathLst>
        </a:custGeom>
        <a:ln w="76200">
          <a:solidFill>
            <a:srgbClr val="FF0000"/>
          </a:solidFill>
        </a:ln>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US" sz="1100"/>
        </a:p>
      </xdr:txBody>
    </xdr:sp>
    <xdr:clientData/>
  </xdr:twoCellAnchor>
  <xdr:twoCellAnchor>
    <xdr:from>
      <xdr:col>28</xdr:col>
      <xdr:colOff>47625</xdr:colOff>
      <xdr:row>6</xdr:row>
      <xdr:rowOff>180975</xdr:rowOff>
    </xdr:from>
    <xdr:to>
      <xdr:col>29</xdr:col>
      <xdr:colOff>85725</xdr:colOff>
      <xdr:row>7</xdr:row>
      <xdr:rowOff>161925</xdr:rowOff>
    </xdr:to>
    <xdr:sp macro="" textlink="">
      <xdr:nvSpPr>
        <xdr:cNvPr id="5" name="Rounded Rectangle 4"/>
        <xdr:cNvSpPr/>
      </xdr:nvSpPr>
      <xdr:spPr>
        <a:xfrm>
          <a:off x="5915025" y="1323975"/>
          <a:ext cx="247650" cy="171450"/>
        </a:xfrm>
        <a:prstGeom prst="roundRect">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29</xdr:col>
      <xdr:colOff>114300</xdr:colOff>
      <xdr:row>7</xdr:row>
      <xdr:rowOff>76200</xdr:rowOff>
    </xdr:from>
    <xdr:to>
      <xdr:col>30</xdr:col>
      <xdr:colOff>152400</xdr:colOff>
      <xdr:row>8</xdr:row>
      <xdr:rowOff>57150</xdr:rowOff>
    </xdr:to>
    <xdr:sp macro="" textlink="">
      <xdr:nvSpPr>
        <xdr:cNvPr id="6" name="Rounded Rectangle 5"/>
        <xdr:cNvSpPr/>
      </xdr:nvSpPr>
      <xdr:spPr>
        <a:xfrm rot="2487362">
          <a:off x="6191250" y="1409700"/>
          <a:ext cx="247650" cy="171450"/>
        </a:xfrm>
        <a:prstGeom prst="roundRect">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33</xdr:col>
      <xdr:colOff>133350</xdr:colOff>
      <xdr:row>3</xdr:row>
      <xdr:rowOff>180975</xdr:rowOff>
    </xdr:from>
    <xdr:to>
      <xdr:col>38</xdr:col>
      <xdr:colOff>123825</xdr:colOff>
      <xdr:row>6</xdr:row>
      <xdr:rowOff>0</xdr:rowOff>
    </xdr:to>
    <xdr:sp macro="" textlink="">
      <xdr:nvSpPr>
        <xdr:cNvPr id="7" name="Line Callout 1 6"/>
        <xdr:cNvSpPr/>
      </xdr:nvSpPr>
      <xdr:spPr>
        <a:xfrm>
          <a:off x="7048500" y="752475"/>
          <a:ext cx="1038225" cy="390525"/>
        </a:xfrm>
        <a:prstGeom prst="borderCallout1">
          <a:avLst>
            <a:gd name="adj1" fmla="val 18750"/>
            <a:gd name="adj2" fmla="val -8333"/>
            <a:gd name="adj3" fmla="val 161281"/>
            <a:gd name="adj4" fmla="val -65856"/>
          </a:avLst>
        </a:prstGeom>
        <a:solidFill>
          <a:sysClr val="window" lastClr="FFFFFF"/>
        </a:solidFill>
        <a:ln w="12700">
          <a:solidFill>
            <a:sysClr val="windowText" lastClr="000000"/>
          </a:solidFill>
          <a:headEnd type="none" w="med" len="med"/>
          <a:tailEnd type="arrow" w="med" len="med"/>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en-US" sz="1100">
              <a:solidFill>
                <a:sysClr val="windowText" lastClr="000000"/>
              </a:solidFill>
            </a:rPr>
            <a:t>Splash Gaurds</a:t>
          </a:r>
        </a:p>
      </xdr:txBody>
    </xdr:sp>
    <xdr:clientData/>
  </xdr:twoCellAnchor>
  <xdr:twoCellAnchor>
    <xdr:from>
      <xdr:col>36</xdr:col>
      <xdr:colOff>0</xdr:colOff>
      <xdr:row>9</xdr:row>
      <xdr:rowOff>0</xdr:rowOff>
    </xdr:from>
    <xdr:to>
      <xdr:col>40</xdr:col>
      <xdr:colOff>200025</xdr:colOff>
      <xdr:row>11</xdr:row>
      <xdr:rowOff>9525</xdr:rowOff>
    </xdr:to>
    <xdr:sp macro="" textlink="">
      <xdr:nvSpPr>
        <xdr:cNvPr id="8" name="Line Callout 1 7"/>
        <xdr:cNvSpPr/>
      </xdr:nvSpPr>
      <xdr:spPr>
        <a:xfrm>
          <a:off x="7543800" y="1714500"/>
          <a:ext cx="1038225" cy="390525"/>
        </a:xfrm>
        <a:prstGeom prst="borderCallout1">
          <a:avLst>
            <a:gd name="adj1" fmla="val 18750"/>
            <a:gd name="adj2" fmla="val -8333"/>
            <a:gd name="adj3" fmla="val 41769"/>
            <a:gd name="adj4" fmla="val -99801"/>
          </a:avLst>
        </a:prstGeom>
        <a:solidFill>
          <a:sysClr val="window" lastClr="FFFFFF"/>
        </a:solidFill>
        <a:ln w="12700">
          <a:solidFill>
            <a:sysClr val="windowText" lastClr="000000"/>
          </a:solidFill>
          <a:headEnd type="none" w="med" len="med"/>
          <a:tailEnd type="arrow" w="med" len="med"/>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en-US" sz="1100">
              <a:solidFill>
                <a:sysClr val="windowText" lastClr="000000"/>
              </a:solidFill>
            </a:rPr>
            <a:t>About 4 feet of gutter</a:t>
          </a:r>
        </a:p>
      </xdr:txBody>
    </xdr:sp>
    <xdr:clientData/>
  </xdr:twoCellAnchor>
  <xdr:twoCellAnchor>
    <xdr:from>
      <xdr:col>3</xdr:col>
      <xdr:colOff>200025</xdr:colOff>
      <xdr:row>1</xdr:row>
      <xdr:rowOff>19050</xdr:rowOff>
    </xdr:from>
    <xdr:to>
      <xdr:col>8</xdr:col>
      <xdr:colOff>190500</xdr:colOff>
      <xdr:row>3</xdr:row>
      <xdr:rowOff>171450</xdr:rowOff>
    </xdr:to>
    <xdr:sp macro="" textlink="">
      <xdr:nvSpPr>
        <xdr:cNvPr id="9" name="Line Callout 1 8"/>
        <xdr:cNvSpPr/>
      </xdr:nvSpPr>
      <xdr:spPr>
        <a:xfrm>
          <a:off x="828675" y="209550"/>
          <a:ext cx="1038225" cy="533400"/>
        </a:xfrm>
        <a:prstGeom prst="borderCallout1">
          <a:avLst>
            <a:gd name="adj1" fmla="val 99238"/>
            <a:gd name="adj2" fmla="val 59557"/>
            <a:gd name="adj3" fmla="val 243381"/>
            <a:gd name="adj4" fmla="val 187355"/>
          </a:avLst>
        </a:prstGeom>
        <a:solidFill>
          <a:sysClr val="window" lastClr="FFFFFF"/>
        </a:solidFill>
        <a:ln w="12700">
          <a:solidFill>
            <a:sysClr val="windowText" lastClr="000000"/>
          </a:solidFill>
          <a:headEnd type="none" w="med" len="med"/>
          <a:tailEnd type="arrow" w="med" len="med"/>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en-US" sz="1100">
              <a:solidFill>
                <a:sysClr val="windowText" lastClr="000000"/>
              </a:solidFill>
            </a:rPr>
            <a:t>Water slopes towards trash can area</a:t>
          </a:r>
        </a:p>
      </xdr:txBody>
    </xdr:sp>
    <xdr:clientData/>
  </xdr:twoCellAnchor>
  <xdr:twoCellAnchor>
    <xdr:from>
      <xdr:col>0</xdr:col>
      <xdr:colOff>95250</xdr:colOff>
      <xdr:row>4</xdr:row>
      <xdr:rowOff>114299</xdr:rowOff>
    </xdr:from>
    <xdr:to>
      <xdr:col>5</xdr:col>
      <xdr:colOff>85725</xdr:colOff>
      <xdr:row>9</xdr:row>
      <xdr:rowOff>28574</xdr:rowOff>
    </xdr:to>
    <xdr:sp macro="" textlink="">
      <xdr:nvSpPr>
        <xdr:cNvPr id="10" name="Line Callout 1 9"/>
        <xdr:cNvSpPr/>
      </xdr:nvSpPr>
      <xdr:spPr>
        <a:xfrm>
          <a:off x="95250" y="876299"/>
          <a:ext cx="1038225" cy="866775"/>
        </a:xfrm>
        <a:prstGeom prst="borderCallout1">
          <a:avLst>
            <a:gd name="adj1" fmla="val 99238"/>
            <a:gd name="adj2" fmla="val 59557"/>
            <a:gd name="adj3" fmla="val 185139"/>
            <a:gd name="adj4" fmla="val 117630"/>
          </a:avLst>
        </a:prstGeom>
        <a:solidFill>
          <a:sysClr val="window" lastClr="FFFFFF"/>
        </a:solidFill>
        <a:ln w="12700">
          <a:solidFill>
            <a:sysClr val="windowText" lastClr="000000"/>
          </a:solidFill>
          <a:headEnd type="none" w="med" len="med"/>
          <a:tailEnd type="arrow" w="med" len="med"/>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en-US" sz="1100">
              <a:solidFill>
                <a:sysClr val="windowText" lastClr="000000"/>
              </a:solidFill>
            </a:rPr>
            <a:t>Turn corner and downspout on side of garage, not front</a:t>
          </a:r>
        </a:p>
      </xdr:txBody>
    </xdr:sp>
    <xdr:clientData/>
  </xdr:twoCellAnchor>
  <xdr:twoCellAnchor>
    <xdr:from>
      <xdr:col>31</xdr:col>
      <xdr:colOff>117230</xdr:colOff>
      <xdr:row>21</xdr:row>
      <xdr:rowOff>144340</xdr:rowOff>
    </xdr:from>
    <xdr:to>
      <xdr:col>36</xdr:col>
      <xdr:colOff>107705</xdr:colOff>
      <xdr:row>24</xdr:row>
      <xdr:rowOff>106240</xdr:rowOff>
    </xdr:to>
    <xdr:sp macro="" textlink="">
      <xdr:nvSpPr>
        <xdr:cNvPr id="17" name="Line Callout 1 16"/>
        <xdr:cNvSpPr/>
      </xdr:nvSpPr>
      <xdr:spPr>
        <a:xfrm>
          <a:off x="6552711" y="4247417"/>
          <a:ext cx="1028456" cy="548054"/>
        </a:xfrm>
        <a:prstGeom prst="borderCallout1">
          <a:avLst>
            <a:gd name="adj1" fmla="val 99238"/>
            <a:gd name="adj2" fmla="val 59557"/>
            <a:gd name="adj3" fmla="val 96321"/>
            <a:gd name="adj4" fmla="val -115423"/>
          </a:avLst>
        </a:prstGeom>
        <a:solidFill>
          <a:sysClr val="window" lastClr="FFFFFF"/>
        </a:solidFill>
        <a:ln w="12700">
          <a:solidFill>
            <a:sysClr val="windowText" lastClr="000000"/>
          </a:solidFill>
          <a:headEnd type="none" w="med" len="med"/>
          <a:tailEnd type="arrow" w="med" len="med"/>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en-US" sz="1100">
              <a:solidFill>
                <a:sysClr val="windowText" lastClr="000000"/>
              </a:solidFill>
            </a:rPr>
            <a:t>Water slopes towards Side of house</a:t>
          </a:r>
        </a:p>
      </xdr:txBody>
    </xdr:sp>
    <xdr:clientData/>
  </xdr:twoCellAnchor>
  <xdr:twoCellAnchor>
    <xdr:from>
      <xdr:col>35</xdr:col>
      <xdr:colOff>73271</xdr:colOff>
      <xdr:row>34</xdr:row>
      <xdr:rowOff>102086</xdr:rowOff>
    </xdr:from>
    <xdr:to>
      <xdr:col>41</xdr:col>
      <xdr:colOff>12212</xdr:colOff>
      <xdr:row>40</xdr:row>
      <xdr:rowOff>48845</xdr:rowOff>
    </xdr:to>
    <xdr:sp macro="" textlink="">
      <xdr:nvSpPr>
        <xdr:cNvPr id="18" name="Line Callout 1 17"/>
        <xdr:cNvSpPr/>
      </xdr:nvSpPr>
      <xdr:spPr>
        <a:xfrm>
          <a:off x="7339136" y="6745163"/>
          <a:ext cx="1184518" cy="1119067"/>
        </a:xfrm>
        <a:prstGeom prst="borderCallout1">
          <a:avLst>
            <a:gd name="adj1" fmla="val 37577"/>
            <a:gd name="adj2" fmla="val -3254"/>
            <a:gd name="adj3" fmla="val -7835"/>
            <a:gd name="adj4" fmla="val -91509"/>
          </a:avLst>
        </a:prstGeom>
        <a:solidFill>
          <a:sysClr val="window" lastClr="FFFFFF"/>
        </a:solidFill>
        <a:ln w="12700">
          <a:solidFill>
            <a:sysClr val="windowText" lastClr="000000"/>
          </a:solidFill>
          <a:headEnd type="none" w="med" len="med"/>
          <a:tailEnd type="arrow" w="med" len="med"/>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en-US" sz="1100">
              <a:solidFill>
                <a:sysClr val="windowText" lastClr="000000"/>
              </a:solidFill>
            </a:rPr>
            <a:t>Turn corner and downspout on side of garage, not fvisible from deck</a:t>
          </a:r>
        </a:p>
      </xdr:txBody>
    </xdr:sp>
    <xdr:clientData/>
  </xdr:twoCellAnchor>
  <xdr:twoCellAnchor>
    <xdr:from>
      <xdr:col>7</xdr:col>
      <xdr:colOff>19050</xdr:colOff>
      <xdr:row>39</xdr:row>
      <xdr:rowOff>28575</xdr:rowOff>
    </xdr:from>
    <xdr:to>
      <xdr:col>7</xdr:col>
      <xdr:colOff>95250</xdr:colOff>
      <xdr:row>39</xdr:row>
      <xdr:rowOff>123825</xdr:rowOff>
    </xdr:to>
    <xdr:sp macro="" textlink="">
      <xdr:nvSpPr>
        <xdr:cNvPr id="19" name="Oval 18"/>
        <xdr:cNvSpPr/>
      </xdr:nvSpPr>
      <xdr:spPr>
        <a:xfrm>
          <a:off x="1485900" y="7458075"/>
          <a:ext cx="76200" cy="9525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2</xdr:col>
      <xdr:colOff>180973</xdr:colOff>
      <xdr:row>33</xdr:row>
      <xdr:rowOff>28574</xdr:rowOff>
    </xdr:from>
    <xdr:to>
      <xdr:col>7</xdr:col>
      <xdr:colOff>85725</xdr:colOff>
      <xdr:row>35</xdr:row>
      <xdr:rowOff>133350</xdr:rowOff>
    </xdr:to>
    <xdr:sp macro="" textlink="">
      <xdr:nvSpPr>
        <xdr:cNvPr id="20" name="Flowchart: Manual Operation 19"/>
        <xdr:cNvSpPr/>
      </xdr:nvSpPr>
      <xdr:spPr>
        <a:xfrm rot="10800000">
          <a:off x="600073" y="6315074"/>
          <a:ext cx="952502" cy="485776"/>
        </a:xfrm>
        <a:prstGeom prst="flowChartManualOperation">
          <a:avLst/>
        </a:prstGeom>
        <a:solidFill>
          <a:sysClr val="window" lastClr="FFFFFF"/>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0</xdr:col>
      <xdr:colOff>85725</xdr:colOff>
      <xdr:row>33</xdr:row>
      <xdr:rowOff>4761</xdr:rowOff>
    </xdr:from>
    <xdr:to>
      <xdr:col>3</xdr:col>
      <xdr:colOff>14287</xdr:colOff>
      <xdr:row>46</xdr:row>
      <xdr:rowOff>123825</xdr:rowOff>
    </xdr:to>
    <xdr:sp macro="" textlink="">
      <xdr:nvSpPr>
        <xdr:cNvPr id="22" name="Flowchart: Manual Operation 21"/>
        <xdr:cNvSpPr/>
      </xdr:nvSpPr>
      <xdr:spPr>
        <a:xfrm rot="16200000">
          <a:off x="-933451" y="7310437"/>
          <a:ext cx="2595564" cy="557212"/>
        </a:xfrm>
        <a:prstGeom prst="flowChartManualOperation">
          <a:avLst/>
        </a:prstGeom>
        <a:solidFill>
          <a:sysClr val="window" lastClr="FFFFFF"/>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2</xdr:col>
      <xdr:colOff>207282</xdr:colOff>
      <xdr:row>34</xdr:row>
      <xdr:rowOff>152400</xdr:rowOff>
    </xdr:from>
    <xdr:to>
      <xdr:col>7</xdr:col>
      <xdr:colOff>161925</xdr:colOff>
      <xdr:row>49</xdr:row>
      <xdr:rowOff>95250</xdr:rowOff>
    </xdr:to>
    <xdr:sp macro="" textlink="">
      <xdr:nvSpPr>
        <xdr:cNvPr id="24" name="Freeform 23"/>
        <xdr:cNvSpPr/>
      </xdr:nvSpPr>
      <xdr:spPr>
        <a:xfrm>
          <a:off x="626382" y="6629400"/>
          <a:ext cx="1002393" cy="2800350"/>
        </a:xfrm>
        <a:custGeom>
          <a:avLst/>
          <a:gdLst>
            <a:gd name="connsiteX0" fmla="*/ 1002393 w 1002393"/>
            <a:gd name="connsiteY0" fmla="*/ 0 h 2800350"/>
            <a:gd name="connsiteX1" fmla="*/ 983343 w 1002393"/>
            <a:gd name="connsiteY1" fmla="*/ 85725 h 2800350"/>
            <a:gd name="connsiteX2" fmla="*/ 964293 w 1002393"/>
            <a:gd name="connsiteY2" fmla="*/ 114300 h 2800350"/>
            <a:gd name="connsiteX3" fmla="*/ 954768 w 1002393"/>
            <a:gd name="connsiteY3" fmla="*/ 142875 h 2800350"/>
            <a:gd name="connsiteX4" fmla="*/ 926193 w 1002393"/>
            <a:gd name="connsiteY4" fmla="*/ 161925 h 2800350"/>
            <a:gd name="connsiteX5" fmla="*/ 59418 w 1002393"/>
            <a:gd name="connsiteY5" fmla="*/ 171450 h 2800350"/>
            <a:gd name="connsiteX6" fmla="*/ 68943 w 1002393"/>
            <a:gd name="connsiteY6" fmla="*/ 1562100 h 2800350"/>
            <a:gd name="connsiteX7" fmla="*/ 164193 w 1002393"/>
            <a:gd name="connsiteY7" fmla="*/ 1571625 h 2800350"/>
            <a:gd name="connsiteX8" fmla="*/ 173718 w 1002393"/>
            <a:gd name="connsiteY8" fmla="*/ 1600200 h 2800350"/>
            <a:gd name="connsiteX9" fmla="*/ 164193 w 1002393"/>
            <a:gd name="connsiteY9" fmla="*/ 1962150 h 2800350"/>
            <a:gd name="connsiteX10" fmla="*/ 40368 w 1002393"/>
            <a:gd name="connsiteY10" fmla="*/ 1971675 h 2800350"/>
            <a:gd name="connsiteX11" fmla="*/ 40368 w 1002393"/>
            <a:gd name="connsiteY11" fmla="*/ 2800350 h 280035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Lst>
          <a:rect l="l" t="t" r="r" b="b"/>
          <a:pathLst>
            <a:path w="1002393" h="2800350">
              <a:moveTo>
                <a:pt x="1002393" y="0"/>
              </a:moveTo>
              <a:cubicBezTo>
                <a:pt x="1000698" y="8476"/>
                <a:pt x="988387" y="73955"/>
                <a:pt x="983343" y="85725"/>
              </a:cubicBezTo>
              <a:cubicBezTo>
                <a:pt x="978834" y="96247"/>
                <a:pt x="969413" y="104061"/>
                <a:pt x="964293" y="114300"/>
              </a:cubicBezTo>
              <a:cubicBezTo>
                <a:pt x="959803" y="123280"/>
                <a:pt x="961040" y="135035"/>
                <a:pt x="954768" y="142875"/>
              </a:cubicBezTo>
              <a:cubicBezTo>
                <a:pt x="947617" y="151814"/>
                <a:pt x="937635" y="161560"/>
                <a:pt x="926193" y="161925"/>
              </a:cubicBezTo>
              <a:cubicBezTo>
                <a:pt x="637398" y="171142"/>
                <a:pt x="348343" y="168275"/>
                <a:pt x="59418" y="171450"/>
              </a:cubicBezTo>
              <a:cubicBezTo>
                <a:pt x="62593" y="635000"/>
                <a:pt x="34351" y="1099832"/>
                <a:pt x="68943" y="1562100"/>
              </a:cubicBezTo>
              <a:cubicBezTo>
                <a:pt x="71324" y="1593919"/>
                <a:pt x="134206" y="1560721"/>
                <a:pt x="164193" y="1571625"/>
              </a:cubicBezTo>
              <a:cubicBezTo>
                <a:pt x="173629" y="1575056"/>
                <a:pt x="170543" y="1590675"/>
                <a:pt x="173718" y="1600200"/>
              </a:cubicBezTo>
              <a:cubicBezTo>
                <a:pt x="170543" y="1720850"/>
                <a:pt x="204970" y="1848556"/>
                <a:pt x="164193" y="1962150"/>
              </a:cubicBezTo>
              <a:cubicBezTo>
                <a:pt x="150206" y="2001113"/>
                <a:pt x="46418" y="1930723"/>
                <a:pt x="40368" y="1971675"/>
              </a:cubicBezTo>
              <a:cubicBezTo>
                <a:pt x="0" y="2244934"/>
                <a:pt x="40368" y="2524125"/>
                <a:pt x="40368" y="2800350"/>
              </a:cubicBezTo>
            </a:path>
          </a:pathLst>
        </a:custGeom>
        <a:ln w="76200">
          <a:solidFill>
            <a:srgbClr val="FF0000"/>
          </a:solidFill>
        </a:ln>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US" sz="1100"/>
        </a:p>
      </xdr:txBody>
    </xdr:sp>
    <xdr:clientData/>
  </xdr:twoCellAnchor>
  <xdr:twoCellAnchor>
    <xdr:from>
      <xdr:col>0</xdr:col>
      <xdr:colOff>175354</xdr:colOff>
      <xdr:row>33</xdr:row>
      <xdr:rowOff>123825</xdr:rowOff>
    </xdr:from>
    <xdr:to>
      <xdr:col>3</xdr:col>
      <xdr:colOff>42774</xdr:colOff>
      <xdr:row>36</xdr:row>
      <xdr:rowOff>152400</xdr:rowOff>
    </xdr:to>
    <xdr:sp macro="" textlink="">
      <xdr:nvSpPr>
        <xdr:cNvPr id="26" name="Freeform 25"/>
        <xdr:cNvSpPr/>
      </xdr:nvSpPr>
      <xdr:spPr>
        <a:xfrm>
          <a:off x="175354" y="6410325"/>
          <a:ext cx="496070" cy="600075"/>
        </a:xfrm>
        <a:custGeom>
          <a:avLst/>
          <a:gdLst>
            <a:gd name="connsiteX0" fmla="*/ 5621 w 496070"/>
            <a:gd name="connsiteY0" fmla="*/ 0 h 600075"/>
            <a:gd name="connsiteX1" fmla="*/ 15146 w 496070"/>
            <a:gd name="connsiteY1" fmla="*/ 276225 h 600075"/>
            <a:gd name="connsiteX2" fmla="*/ 53246 w 496070"/>
            <a:gd name="connsiteY2" fmla="*/ 285750 h 600075"/>
            <a:gd name="connsiteX3" fmla="*/ 62771 w 496070"/>
            <a:gd name="connsiteY3" fmla="*/ 314325 h 600075"/>
            <a:gd name="connsiteX4" fmla="*/ 167546 w 496070"/>
            <a:gd name="connsiteY4" fmla="*/ 361950 h 600075"/>
            <a:gd name="connsiteX5" fmla="*/ 196121 w 496070"/>
            <a:gd name="connsiteY5" fmla="*/ 371475 h 600075"/>
            <a:gd name="connsiteX6" fmla="*/ 253271 w 496070"/>
            <a:gd name="connsiteY6" fmla="*/ 400050 h 600075"/>
            <a:gd name="connsiteX7" fmla="*/ 310421 w 496070"/>
            <a:gd name="connsiteY7" fmla="*/ 447675 h 600075"/>
            <a:gd name="connsiteX8" fmla="*/ 367571 w 496070"/>
            <a:gd name="connsiteY8" fmla="*/ 485775 h 600075"/>
            <a:gd name="connsiteX9" fmla="*/ 453296 w 496070"/>
            <a:gd name="connsiteY9" fmla="*/ 552450 h 600075"/>
            <a:gd name="connsiteX10" fmla="*/ 491396 w 496070"/>
            <a:gd name="connsiteY10" fmla="*/ 600075 h 60007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Lst>
          <a:rect l="l" t="t" r="r" b="b"/>
          <a:pathLst>
            <a:path w="496070" h="600075">
              <a:moveTo>
                <a:pt x="5621" y="0"/>
              </a:moveTo>
              <a:cubicBezTo>
                <a:pt x="8796" y="92075"/>
                <a:pt x="0" y="185349"/>
                <a:pt x="15146" y="276225"/>
              </a:cubicBezTo>
              <a:cubicBezTo>
                <a:pt x="17298" y="289138"/>
                <a:pt x="43024" y="277572"/>
                <a:pt x="53246" y="285750"/>
              </a:cubicBezTo>
              <a:cubicBezTo>
                <a:pt x="61086" y="292022"/>
                <a:pt x="55671" y="307225"/>
                <a:pt x="62771" y="314325"/>
              </a:cubicBezTo>
              <a:cubicBezTo>
                <a:pt x="108611" y="360165"/>
                <a:pt x="114992" y="348812"/>
                <a:pt x="167546" y="361950"/>
              </a:cubicBezTo>
              <a:cubicBezTo>
                <a:pt x="177286" y="364385"/>
                <a:pt x="186596" y="368300"/>
                <a:pt x="196121" y="371475"/>
              </a:cubicBezTo>
              <a:cubicBezTo>
                <a:pt x="278013" y="426070"/>
                <a:pt x="174401" y="360615"/>
                <a:pt x="253271" y="400050"/>
              </a:cubicBezTo>
              <a:cubicBezTo>
                <a:pt x="294115" y="420472"/>
                <a:pt x="272503" y="418183"/>
                <a:pt x="310421" y="447675"/>
              </a:cubicBezTo>
              <a:cubicBezTo>
                <a:pt x="328493" y="461731"/>
                <a:pt x="348521" y="473075"/>
                <a:pt x="367571" y="485775"/>
              </a:cubicBezTo>
              <a:cubicBezTo>
                <a:pt x="496070" y="571441"/>
                <a:pt x="375218" y="526424"/>
                <a:pt x="453296" y="552450"/>
              </a:cubicBezTo>
              <a:cubicBezTo>
                <a:pt x="477327" y="588497"/>
                <a:pt x="464251" y="572930"/>
                <a:pt x="491396" y="600075"/>
              </a:cubicBezTo>
            </a:path>
          </a:pathLst>
        </a:custGeom>
        <a:ln w="76200">
          <a:solidFill>
            <a:srgbClr val="FF0000"/>
          </a:solidFill>
        </a:ln>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US" sz="1100"/>
        </a:p>
      </xdr:txBody>
    </xdr:sp>
    <xdr:clientData/>
  </xdr:twoCellAnchor>
  <xdr:twoCellAnchor>
    <xdr:from>
      <xdr:col>6</xdr:col>
      <xdr:colOff>114300</xdr:colOff>
      <xdr:row>34</xdr:row>
      <xdr:rowOff>104775</xdr:rowOff>
    </xdr:from>
    <xdr:to>
      <xdr:col>7</xdr:col>
      <xdr:colOff>85725</xdr:colOff>
      <xdr:row>35</xdr:row>
      <xdr:rowOff>47625</xdr:rowOff>
    </xdr:to>
    <xdr:sp macro="" textlink="">
      <xdr:nvSpPr>
        <xdr:cNvPr id="13" name="Rounded Rectangle 12"/>
        <xdr:cNvSpPr/>
      </xdr:nvSpPr>
      <xdr:spPr>
        <a:xfrm>
          <a:off x="1371600" y="6581775"/>
          <a:ext cx="180975" cy="133350"/>
        </a:xfrm>
        <a:prstGeom prst="roundRect">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6</xdr:col>
      <xdr:colOff>97692</xdr:colOff>
      <xdr:row>24</xdr:row>
      <xdr:rowOff>183174</xdr:rowOff>
    </xdr:from>
    <xdr:to>
      <xdr:col>25</xdr:col>
      <xdr:colOff>109904</xdr:colOff>
      <xdr:row>25</xdr:row>
      <xdr:rowOff>0</xdr:rowOff>
    </xdr:to>
    <xdr:cxnSp macro="">
      <xdr:nvCxnSpPr>
        <xdr:cNvPr id="30" name="Straight Connector 29"/>
        <xdr:cNvCxnSpPr/>
      </xdr:nvCxnSpPr>
      <xdr:spPr>
        <a:xfrm>
          <a:off x="1343269" y="4872405"/>
          <a:ext cx="3956539" cy="12210"/>
        </a:xfrm>
        <a:prstGeom prst="line">
          <a:avLst/>
        </a:prstGeom>
        <a:ln w="762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115768</xdr:colOff>
      <xdr:row>33</xdr:row>
      <xdr:rowOff>80719</xdr:rowOff>
    </xdr:from>
    <xdr:to>
      <xdr:col>29</xdr:col>
      <xdr:colOff>195386</xdr:colOff>
      <xdr:row>54</xdr:row>
      <xdr:rowOff>73269</xdr:rowOff>
    </xdr:to>
    <xdr:cxnSp macro="">
      <xdr:nvCxnSpPr>
        <xdr:cNvPr id="31" name="Straight Connector 30"/>
        <xdr:cNvCxnSpPr/>
      </xdr:nvCxnSpPr>
      <xdr:spPr>
        <a:xfrm rot="16200000" flipV="1">
          <a:off x="4128051" y="8536416"/>
          <a:ext cx="4095627" cy="79618"/>
        </a:xfrm>
        <a:prstGeom prst="line">
          <a:avLst/>
        </a:prstGeom>
        <a:ln w="762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158344</xdr:colOff>
      <xdr:row>54</xdr:row>
      <xdr:rowOff>24423</xdr:rowOff>
    </xdr:from>
    <xdr:to>
      <xdr:col>31</xdr:col>
      <xdr:colOff>36634</xdr:colOff>
      <xdr:row>54</xdr:row>
      <xdr:rowOff>185203</xdr:rowOff>
    </xdr:to>
    <xdr:sp macro="" textlink="">
      <xdr:nvSpPr>
        <xdr:cNvPr id="35" name="Freeform 34"/>
        <xdr:cNvSpPr/>
      </xdr:nvSpPr>
      <xdr:spPr>
        <a:xfrm>
          <a:off x="6178632" y="10575192"/>
          <a:ext cx="293483" cy="160780"/>
        </a:xfrm>
        <a:custGeom>
          <a:avLst/>
          <a:gdLst>
            <a:gd name="connsiteX0" fmla="*/ 24830 w 293483"/>
            <a:gd name="connsiteY0" fmla="*/ 0 h 160780"/>
            <a:gd name="connsiteX1" fmla="*/ 37041 w 293483"/>
            <a:gd name="connsiteY1" fmla="*/ 146539 h 160780"/>
            <a:gd name="connsiteX2" fmla="*/ 293483 w 293483"/>
            <a:gd name="connsiteY2" fmla="*/ 158750 h 160780"/>
          </a:gdLst>
          <a:ahLst/>
          <a:cxnLst>
            <a:cxn ang="0">
              <a:pos x="connsiteX0" y="connsiteY0"/>
            </a:cxn>
            <a:cxn ang="0">
              <a:pos x="connsiteX1" y="connsiteY1"/>
            </a:cxn>
            <a:cxn ang="0">
              <a:pos x="connsiteX2" y="connsiteY2"/>
            </a:cxn>
          </a:cxnLst>
          <a:rect l="l" t="t" r="r" b="b"/>
          <a:pathLst>
            <a:path w="293483" h="160780">
              <a:moveTo>
                <a:pt x="24830" y="0"/>
              </a:moveTo>
              <a:cubicBezTo>
                <a:pt x="28900" y="48846"/>
                <a:pt x="0" y="114437"/>
                <a:pt x="37041" y="146539"/>
              </a:cubicBezTo>
              <a:cubicBezTo>
                <a:pt x="53473" y="160780"/>
                <a:pt x="242113" y="158750"/>
                <a:pt x="293483" y="158750"/>
              </a:cubicBezTo>
            </a:path>
          </a:pathLst>
        </a:custGeom>
        <a:ln w="76200">
          <a:solidFill>
            <a:srgbClr val="FF0000"/>
          </a:solidFill>
        </a:ln>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US" sz="1100"/>
        </a:p>
      </xdr:txBody>
    </xdr:sp>
    <xdr:clientData/>
  </xdr:twoCellAnchor>
  <xdr:twoCellAnchor>
    <xdr:from>
      <xdr:col>3</xdr:col>
      <xdr:colOff>35841</xdr:colOff>
      <xdr:row>49</xdr:row>
      <xdr:rowOff>110698</xdr:rowOff>
    </xdr:from>
    <xdr:to>
      <xdr:col>3</xdr:col>
      <xdr:colOff>37429</xdr:colOff>
      <xdr:row>54</xdr:row>
      <xdr:rowOff>183967</xdr:rowOff>
    </xdr:to>
    <xdr:cxnSp macro="">
      <xdr:nvCxnSpPr>
        <xdr:cNvPr id="37" name="Straight Connector 36"/>
        <xdr:cNvCxnSpPr/>
      </xdr:nvCxnSpPr>
      <xdr:spPr>
        <a:xfrm rot="5400000">
          <a:off x="134327" y="10208846"/>
          <a:ext cx="1050192" cy="1588"/>
        </a:xfrm>
        <a:prstGeom prst="line">
          <a:avLst/>
        </a:prstGeom>
        <a:ln w="762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60081</xdr:colOff>
      <xdr:row>24</xdr:row>
      <xdr:rowOff>71071</xdr:rowOff>
    </xdr:from>
    <xdr:to>
      <xdr:col>8</xdr:col>
      <xdr:colOff>50556</xdr:colOff>
      <xdr:row>26</xdr:row>
      <xdr:rowOff>85481</xdr:rowOff>
    </xdr:to>
    <xdr:sp macro="" textlink="">
      <xdr:nvSpPr>
        <xdr:cNvPr id="15" name="Line Callout 1 14"/>
        <xdr:cNvSpPr/>
      </xdr:nvSpPr>
      <xdr:spPr>
        <a:xfrm>
          <a:off x="682869" y="4760302"/>
          <a:ext cx="1028456" cy="405179"/>
        </a:xfrm>
        <a:prstGeom prst="borderCallout1">
          <a:avLst>
            <a:gd name="adj1" fmla="val 106152"/>
            <a:gd name="adj2" fmla="val 59347"/>
            <a:gd name="adj3" fmla="val 495820"/>
            <a:gd name="adj4" fmla="val 71878"/>
          </a:avLst>
        </a:prstGeom>
        <a:solidFill>
          <a:sysClr val="window" lastClr="FFFFFF"/>
        </a:solidFill>
        <a:ln w="12700">
          <a:solidFill>
            <a:sysClr val="windowText" lastClr="000000"/>
          </a:solidFill>
          <a:headEnd type="none" w="med" len="med"/>
          <a:tailEnd type="arrow" w="med" len="med"/>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en-US" sz="1100">
              <a:solidFill>
                <a:sysClr val="windowText" lastClr="000000"/>
              </a:solidFill>
            </a:rPr>
            <a:t>Splash Gaurds</a:t>
          </a:r>
        </a:p>
      </xdr:txBody>
    </xdr:sp>
    <xdr:clientData/>
  </xdr:twoCellAnchor>
  <xdr:twoCellAnchor>
    <xdr:from>
      <xdr:col>1</xdr:col>
      <xdr:colOff>109904</xdr:colOff>
      <xdr:row>57</xdr:row>
      <xdr:rowOff>48845</xdr:rowOff>
    </xdr:from>
    <xdr:to>
      <xdr:col>6</xdr:col>
      <xdr:colOff>102332</xdr:colOff>
      <xdr:row>61</xdr:row>
      <xdr:rowOff>170961</xdr:rowOff>
    </xdr:to>
    <xdr:sp macro="" textlink="">
      <xdr:nvSpPr>
        <xdr:cNvPr id="16" name="Line Callout 1 15"/>
        <xdr:cNvSpPr/>
      </xdr:nvSpPr>
      <xdr:spPr>
        <a:xfrm>
          <a:off x="317500" y="11185768"/>
          <a:ext cx="1030409" cy="903655"/>
        </a:xfrm>
        <a:prstGeom prst="borderCallout1">
          <a:avLst>
            <a:gd name="adj1" fmla="val 18750"/>
            <a:gd name="adj2" fmla="val -8333"/>
            <a:gd name="adj3" fmla="val -462328"/>
            <a:gd name="adj4" fmla="val -2621"/>
          </a:avLst>
        </a:prstGeom>
        <a:solidFill>
          <a:sysClr val="window" lastClr="FFFFFF"/>
        </a:solidFill>
        <a:ln w="12700">
          <a:solidFill>
            <a:sysClr val="windowText" lastClr="000000"/>
          </a:solidFill>
          <a:headEnd type="none" w="med" len="med"/>
          <a:tailEnd type="arrow" w="med" len="med"/>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en-US" sz="1100">
              <a:solidFill>
                <a:sysClr val="windowText" lastClr="000000"/>
              </a:solidFill>
            </a:rPr>
            <a:t>Tie in existing gutter to new downspout as high as possible</a:t>
          </a:r>
        </a:p>
      </xdr:txBody>
    </xdr:sp>
    <xdr:clientData/>
  </xdr:twoCellAnchor>
  <xdr:twoCellAnchor>
    <xdr:from>
      <xdr:col>21</xdr:col>
      <xdr:colOff>170961</xdr:colOff>
      <xdr:row>56</xdr:row>
      <xdr:rowOff>61058</xdr:rowOff>
    </xdr:from>
    <xdr:to>
      <xdr:col>27</xdr:col>
      <xdr:colOff>109902</xdr:colOff>
      <xdr:row>62</xdr:row>
      <xdr:rowOff>7817</xdr:rowOff>
    </xdr:to>
    <xdr:sp macro="" textlink="">
      <xdr:nvSpPr>
        <xdr:cNvPr id="38" name="Line Callout 1 37"/>
        <xdr:cNvSpPr/>
      </xdr:nvSpPr>
      <xdr:spPr>
        <a:xfrm>
          <a:off x="4530480" y="11002596"/>
          <a:ext cx="1184518" cy="1119067"/>
        </a:xfrm>
        <a:prstGeom prst="borderCallout1">
          <a:avLst>
            <a:gd name="adj1" fmla="val 37577"/>
            <a:gd name="adj2" fmla="val -3254"/>
            <a:gd name="adj3" fmla="val -194434"/>
            <a:gd name="adj4" fmla="val -309035"/>
          </a:avLst>
        </a:prstGeom>
        <a:solidFill>
          <a:sysClr val="window" lastClr="FFFFFF"/>
        </a:solidFill>
        <a:ln w="12700">
          <a:solidFill>
            <a:sysClr val="windowText" lastClr="000000"/>
          </a:solidFill>
          <a:headEnd type="none" w="med" len="med"/>
          <a:tailEnd type="arrow" w="med" len="med"/>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en-US" sz="1100">
              <a:solidFill>
                <a:sysClr val="windowText" lastClr="000000"/>
              </a:solidFill>
            </a:rPr>
            <a:t>New downspout follows corner, jogs 3 inches through deck, then jogs back into corner</a:t>
          </a:r>
        </a:p>
      </xdr:txBody>
    </xdr:sp>
    <xdr:clientData/>
  </xdr:twoCellAnchor>
  <xdr:twoCellAnchor>
    <xdr:from>
      <xdr:col>12</xdr:col>
      <xdr:colOff>36635</xdr:colOff>
      <xdr:row>56</xdr:row>
      <xdr:rowOff>170963</xdr:rowOff>
    </xdr:from>
    <xdr:to>
      <xdr:col>17</xdr:col>
      <xdr:colOff>183172</xdr:colOff>
      <xdr:row>62</xdr:row>
      <xdr:rowOff>117722</xdr:rowOff>
    </xdr:to>
    <xdr:sp macro="" textlink="">
      <xdr:nvSpPr>
        <xdr:cNvPr id="39" name="Line Callout 1 38"/>
        <xdr:cNvSpPr/>
      </xdr:nvSpPr>
      <xdr:spPr>
        <a:xfrm>
          <a:off x="2527789" y="11112501"/>
          <a:ext cx="1184518" cy="1119067"/>
        </a:xfrm>
        <a:prstGeom prst="borderCallout1">
          <a:avLst>
            <a:gd name="adj1" fmla="val 37577"/>
            <a:gd name="adj2" fmla="val -3254"/>
            <a:gd name="adj3" fmla="val -30750"/>
            <a:gd name="adj4" fmla="val -150272"/>
          </a:avLst>
        </a:prstGeom>
        <a:solidFill>
          <a:sysClr val="window" lastClr="FFFFFF"/>
        </a:solidFill>
        <a:ln w="12700">
          <a:solidFill>
            <a:sysClr val="windowText" lastClr="000000"/>
          </a:solidFill>
          <a:headEnd type="none" w="med" len="med"/>
          <a:tailEnd type="arrow" w="med" len="med"/>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en-US" sz="1100">
              <a:solidFill>
                <a:sysClr val="windowText" lastClr="000000"/>
              </a:solidFill>
            </a:rPr>
            <a:t>New downspout empties into drain already in place</a:t>
          </a:r>
        </a:p>
      </xdr:txBody>
    </xdr:sp>
    <xdr:clientData/>
  </xdr:twoCellAnchor>
  <xdr:twoCellAnchor>
    <xdr:from>
      <xdr:col>7</xdr:col>
      <xdr:colOff>0</xdr:colOff>
      <xdr:row>71</xdr:row>
      <xdr:rowOff>146537</xdr:rowOff>
    </xdr:from>
    <xdr:to>
      <xdr:col>30</xdr:col>
      <xdr:colOff>26620</xdr:colOff>
      <xdr:row>74</xdr:row>
      <xdr:rowOff>176332</xdr:rowOff>
    </xdr:to>
    <xdr:sp macro="" textlink="">
      <xdr:nvSpPr>
        <xdr:cNvPr id="40" name="Flowchart: Manual Operation 39"/>
        <xdr:cNvSpPr/>
      </xdr:nvSpPr>
      <xdr:spPr>
        <a:xfrm rot="10800000">
          <a:off x="1453173" y="14018845"/>
          <a:ext cx="4801332" cy="615949"/>
        </a:xfrm>
        <a:prstGeom prst="flowChartManualOperation">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8</xdr:col>
      <xdr:colOff>24423</xdr:colOff>
      <xdr:row>75</xdr:row>
      <xdr:rowOff>0</xdr:rowOff>
    </xdr:from>
    <xdr:to>
      <xdr:col>9</xdr:col>
      <xdr:colOff>24423</xdr:colOff>
      <xdr:row>82</xdr:row>
      <xdr:rowOff>73270</xdr:rowOff>
    </xdr:to>
    <xdr:sp macro="" textlink="">
      <xdr:nvSpPr>
        <xdr:cNvPr id="41" name="Can 40"/>
        <xdr:cNvSpPr/>
      </xdr:nvSpPr>
      <xdr:spPr>
        <a:xfrm>
          <a:off x="1685192" y="14653846"/>
          <a:ext cx="207596" cy="1440962"/>
        </a:xfrm>
        <a:prstGeom prst="can">
          <a:avLst/>
        </a:prstGeom>
        <a:solidFill>
          <a:sysClr val="window" lastClr="FFFFFF"/>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12</xdr:col>
      <xdr:colOff>201245</xdr:colOff>
      <xdr:row>74</xdr:row>
      <xdr:rowOff>189033</xdr:rowOff>
    </xdr:from>
    <xdr:to>
      <xdr:col>13</xdr:col>
      <xdr:colOff>201245</xdr:colOff>
      <xdr:row>82</xdr:row>
      <xdr:rowOff>66919</xdr:rowOff>
    </xdr:to>
    <xdr:sp macro="" textlink="">
      <xdr:nvSpPr>
        <xdr:cNvPr id="42" name="Can 41"/>
        <xdr:cNvSpPr/>
      </xdr:nvSpPr>
      <xdr:spPr>
        <a:xfrm>
          <a:off x="2692399" y="14647495"/>
          <a:ext cx="207596" cy="1440962"/>
        </a:xfrm>
        <a:prstGeom prst="can">
          <a:avLst/>
        </a:prstGeom>
        <a:solidFill>
          <a:sysClr val="window" lastClr="FFFFFF"/>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17</xdr:col>
      <xdr:colOff>97204</xdr:colOff>
      <xdr:row>74</xdr:row>
      <xdr:rowOff>182684</xdr:rowOff>
    </xdr:from>
    <xdr:to>
      <xdr:col>18</xdr:col>
      <xdr:colOff>97204</xdr:colOff>
      <xdr:row>82</xdr:row>
      <xdr:rowOff>60570</xdr:rowOff>
    </xdr:to>
    <xdr:sp macro="" textlink="">
      <xdr:nvSpPr>
        <xdr:cNvPr id="43" name="Can 42"/>
        <xdr:cNvSpPr/>
      </xdr:nvSpPr>
      <xdr:spPr>
        <a:xfrm>
          <a:off x="3626339" y="14641146"/>
          <a:ext cx="207596" cy="1440962"/>
        </a:xfrm>
        <a:prstGeom prst="can">
          <a:avLst/>
        </a:prstGeom>
        <a:solidFill>
          <a:sysClr val="window" lastClr="FFFFFF"/>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22</xdr:col>
      <xdr:colOff>139700</xdr:colOff>
      <xdr:row>75</xdr:row>
      <xdr:rowOff>5373</xdr:rowOff>
    </xdr:from>
    <xdr:to>
      <xdr:col>23</xdr:col>
      <xdr:colOff>139699</xdr:colOff>
      <xdr:row>82</xdr:row>
      <xdr:rowOff>78643</xdr:rowOff>
    </xdr:to>
    <xdr:sp macro="" textlink="">
      <xdr:nvSpPr>
        <xdr:cNvPr id="44" name="Can 43"/>
        <xdr:cNvSpPr/>
      </xdr:nvSpPr>
      <xdr:spPr>
        <a:xfrm>
          <a:off x="4706815" y="14659219"/>
          <a:ext cx="207596" cy="1440962"/>
        </a:xfrm>
        <a:prstGeom prst="can">
          <a:avLst/>
        </a:prstGeom>
        <a:solidFill>
          <a:sysClr val="window" lastClr="FFFFFF"/>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28</xdr:col>
      <xdr:colOff>47869</xdr:colOff>
      <xdr:row>74</xdr:row>
      <xdr:rowOff>194407</xdr:rowOff>
    </xdr:from>
    <xdr:to>
      <xdr:col>29</xdr:col>
      <xdr:colOff>47869</xdr:colOff>
      <xdr:row>82</xdr:row>
      <xdr:rowOff>72293</xdr:rowOff>
    </xdr:to>
    <xdr:sp macro="" textlink="">
      <xdr:nvSpPr>
        <xdr:cNvPr id="45" name="Can 44"/>
        <xdr:cNvSpPr/>
      </xdr:nvSpPr>
      <xdr:spPr>
        <a:xfrm>
          <a:off x="5860561" y="14652869"/>
          <a:ext cx="207596" cy="1440962"/>
        </a:xfrm>
        <a:prstGeom prst="can">
          <a:avLst/>
        </a:prstGeom>
        <a:solidFill>
          <a:sysClr val="window" lastClr="FFFFFF"/>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7</xdr:col>
      <xdr:colOff>48054</xdr:colOff>
      <xdr:row>80</xdr:row>
      <xdr:rowOff>61852</xdr:rowOff>
    </xdr:from>
    <xdr:to>
      <xdr:col>7</xdr:col>
      <xdr:colOff>49642</xdr:colOff>
      <xdr:row>82</xdr:row>
      <xdr:rowOff>159544</xdr:rowOff>
    </xdr:to>
    <xdr:cxnSp macro="">
      <xdr:nvCxnSpPr>
        <xdr:cNvPr id="48" name="Straight Connector 47"/>
        <xdr:cNvCxnSpPr/>
      </xdr:nvCxnSpPr>
      <xdr:spPr>
        <a:xfrm rot="5400000">
          <a:off x="1257790" y="15936058"/>
          <a:ext cx="488461" cy="1588"/>
        </a:xfrm>
        <a:prstGeom prst="line">
          <a:avLst/>
        </a:prstGeom>
        <a:ln w="3810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188242</xdr:colOff>
      <xdr:row>80</xdr:row>
      <xdr:rowOff>55503</xdr:rowOff>
    </xdr:from>
    <xdr:to>
      <xdr:col>7</xdr:col>
      <xdr:colOff>189830</xdr:colOff>
      <xdr:row>82</xdr:row>
      <xdr:rowOff>153195</xdr:rowOff>
    </xdr:to>
    <xdr:cxnSp macro="">
      <xdr:nvCxnSpPr>
        <xdr:cNvPr id="49" name="Straight Connector 48"/>
        <xdr:cNvCxnSpPr/>
      </xdr:nvCxnSpPr>
      <xdr:spPr>
        <a:xfrm rot="5400000">
          <a:off x="1397978" y="15929709"/>
          <a:ext cx="488461" cy="1588"/>
        </a:xfrm>
        <a:prstGeom prst="line">
          <a:avLst/>
        </a:prstGeom>
        <a:ln w="3810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127185</xdr:colOff>
      <xdr:row>80</xdr:row>
      <xdr:rowOff>55503</xdr:rowOff>
    </xdr:from>
    <xdr:to>
      <xdr:col>8</xdr:col>
      <xdr:colOff>128773</xdr:colOff>
      <xdr:row>82</xdr:row>
      <xdr:rowOff>153195</xdr:rowOff>
    </xdr:to>
    <xdr:cxnSp macro="">
      <xdr:nvCxnSpPr>
        <xdr:cNvPr id="50" name="Straight Connector 49"/>
        <xdr:cNvCxnSpPr/>
      </xdr:nvCxnSpPr>
      <xdr:spPr>
        <a:xfrm rot="5400000">
          <a:off x="1544517" y="15929709"/>
          <a:ext cx="488461" cy="1588"/>
        </a:xfrm>
        <a:prstGeom prst="line">
          <a:avLst/>
        </a:prstGeom>
        <a:ln w="3810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59777</xdr:colOff>
      <xdr:row>80</xdr:row>
      <xdr:rowOff>61366</xdr:rowOff>
    </xdr:from>
    <xdr:to>
      <xdr:col>9</xdr:col>
      <xdr:colOff>61365</xdr:colOff>
      <xdr:row>82</xdr:row>
      <xdr:rowOff>159058</xdr:rowOff>
    </xdr:to>
    <xdr:cxnSp macro="">
      <xdr:nvCxnSpPr>
        <xdr:cNvPr id="51" name="Straight Connector 50"/>
        <xdr:cNvCxnSpPr/>
      </xdr:nvCxnSpPr>
      <xdr:spPr>
        <a:xfrm rot="5400000">
          <a:off x="1684705" y="15935572"/>
          <a:ext cx="488461" cy="1588"/>
        </a:xfrm>
        <a:prstGeom prst="line">
          <a:avLst/>
        </a:prstGeom>
        <a:ln w="3810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188243</xdr:colOff>
      <xdr:row>80</xdr:row>
      <xdr:rowOff>55503</xdr:rowOff>
    </xdr:from>
    <xdr:to>
      <xdr:col>9</xdr:col>
      <xdr:colOff>189831</xdr:colOff>
      <xdr:row>82</xdr:row>
      <xdr:rowOff>153195</xdr:rowOff>
    </xdr:to>
    <xdr:cxnSp macro="">
      <xdr:nvCxnSpPr>
        <xdr:cNvPr id="52" name="Straight Connector 51"/>
        <xdr:cNvCxnSpPr/>
      </xdr:nvCxnSpPr>
      <xdr:spPr>
        <a:xfrm rot="5400000">
          <a:off x="1813171" y="15929709"/>
          <a:ext cx="488461" cy="1588"/>
        </a:xfrm>
        <a:prstGeom prst="line">
          <a:avLst/>
        </a:prstGeom>
        <a:ln w="3810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120834</xdr:colOff>
      <xdr:row>80</xdr:row>
      <xdr:rowOff>49154</xdr:rowOff>
    </xdr:from>
    <xdr:to>
      <xdr:col>10</xdr:col>
      <xdr:colOff>122422</xdr:colOff>
      <xdr:row>82</xdr:row>
      <xdr:rowOff>146846</xdr:rowOff>
    </xdr:to>
    <xdr:cxnSp macro="">
      <xdr:nvCxnSpPr>
        <xdr:cNvPr id="53" name="Straight Connector 52"/>
        <xdr:cNvCxnSpPr/>
      </xdr:nvCxnSpPr>
      <xdr:spPr>
        <a:xfrm rot="5400000">
          <a:off x="1953359" y="15923360"/>
          <a:ext cx="488461" cy="1588"/>
        </a:xfrm>
        <a:prstGeom prst="line">
          <a:avLst/>
        </a:prstGeom>
        <a:ln w="3810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59777</xdr:colOff>
      <xdr:row>80</xdr:row>
      <xdr:rowOff>49154</xdr:rowOff>
    </xdr:from>
    <xdr:to>
      <xdr:col>11</xdr:col>
      <xdr:colOff>61365</xdr:colOff>
      <xdr:row>82</xdr:row>
      <xdr:rowOff>146846</xdr:rowOff>
    </xdr:to>
    <xdr:cxnSp macro="">
      <xdr:nvCxnSpPr>
        <xdr:cNvPr id="54" name="Straight Connector 53"/>
        <xdr:cNvCxnSpPr/>
      </xdr:nvCxnSpPr>
      <xdr:spPr>
        <a:xfrm rot="5400000">
          <a:off x="2099898" y="15923360"/>
          <a:ext cx="488461" cy="1588"/>
        </a:xfrm>
        <a:prstGeom prst="line">
          <a:avLst/>
        </a:prstGeom>
        <a:ln w="3810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199965</xdr:colOff>
      <xdr:row>80</xdr:row>
      <xdr:rowOff>55017</xdr:rowOff>
    </xdr:from>
    <xdr:to>
      <xdr:col>11</xdr:col>
      <xdr:colOff>201553</xdr:colOff>
      <xdr:row>82</xdr:row>
      <xdr:rowOff>152709</xdr:rowOff>
    </xdr:to>
    <xdr:cxnSp macro="">
      <xdr:nvCxnSpPr>
        <xdr:cNvPr id="55" name="Straight Connector 54"/>
        <xdr:cNvCxnSpPr/>
      </xdr:nvCxnSpPr>
      <xdr:spPr>
        <a:xfrm rot="5400000">
          <a:off x="2240086" y="15929223"/>
          <a:ext cx="488461" cy="1588"/>
        </a:xfrm>
        <a:prstGeom prst="line">
          <a:avLst/>
        </a:prstGeom>
        <a:ln w="3810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127185</xdr:colOff>
      <xdr:row>80</xdr:row>
      <xdr:rowOff>55503</xdr:rowOff>
    </xdr:from>
    <xdr:to>
      <xdr:col>12</xdr:col>
      <xdr:colOff>128773</xdr:colOff>
      <xdr:row>82</xdr:row>
      <xdr:rowOff>153195</xdr:rowOff>
    </xdr:to>
    <xdr:cxnSp macro="">
      <xdr:nvCxnSpPr>
        <xdr:cNvPr id="56" name="Straight Connector 55"/>
        <xdr:cNvCxnSpPr/>
      </xdr:nvCxnSpPr>
      <xdr:spPr>
        <a:xfrm rot="5400000">
          <a:off x="2374902" y="15929709"/>
          <a:ext cx="488461" cy="1588"/>
        </a:xfrm>
        <a:prstGeom prst="line">
          <a:avLst/>
        </a:prstGeom>
        <a:ln w="3810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59777</xdr:colOff>
      <xdr:row>80</xdr:row>
      <xdr:rowOff>49154</xdr:rowOff>
    </xdr:from>
    <xdr:to>
      <xdr:col>13</xdr:col>
      <xdr:colOff>61365</xdr:colOff>
      <xdr:row>82</xdr:row>
      <xdr:rowOff>146846</xdr:rowOff>
    </xdr:to>
    <xdr:cxnSp macro="">
      <xdr:nvCxnSpPr>
        <xdr:cNvPr id="57" name="Straight Connector 56"/>
        <xdr:cNvCxnSpPr/>
      </xdr:nvCxnSpPr>
      <xdr:spPr>
        <a:xfrm rot="5400000">
          <a:off x="2515090" y="15923360"/>
          <a:ext cx="488461" cy="1588"/>
        </a:xfrm>
        <a:prstGeom prst="line">
          <a:avLst/>
        </a:prstGeom>
        <a:ln w="3810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206316</xdr:colOff>
      <xdr:row>80</xdr:row>
      <xdr:rowOff>49154</xdr:rowOff>
    </xdr:from>
    <xdr:to>
      <xdr:col>14</xdr:col>
      <xdr:colOff>308</xdr:colOff>
      <xdr:row>82</xdr:row>
      <xdr:rowOff>146846</xdr:rowOff>
    </xdr:to>
    <xdr:cxnSp macro="">
      <xdr:nvCxnSpPr>
        <xdr:cNvPr id="58" name="Straight Connector 57"/>
        <xdr:cNvCxnSpPr/>
      </xdr:nvCxnSpPr>
      <xdr:spPr>
        <a:xfrm rot="5400000">
          <a:off x="2661629" y="15923360"/>
          <a:ext cx="488461" cy="1588"/>
        </a:xfrm>
        <a:prstGeom prst="line">
          <a:avLst/>
        </a:prstGeom>
        <a:ln w="3810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138908</xdr:colOff>
      <xdr:row>80</xdr:row>
      <xdr:rowOff>55017</xdr:rowOff>
    </xdr:from>
    <xdr:to>
      <xdr:col>14</xdr:col>
      <xdr:colOff>140496</xdr:colOff>
      <xdr:row>82</xdr:row>
      <xdr:rowOff>152709</xdr:rowOff>
    </xdr:to>
    <xdr:cxnSp macro="">
      <xdr:nvCxnSpPr>
        <xdr:cNvPr id="59" name="Straight Connector 58"/>
        <xdr:cNvCxnSpPr/>
      </xdr:nvCxnSpPr>
      <xdr:spPr>
        <a:xfrm rot="5400000">
          <a:off x="2801817" y="15929223"/>
          <a:ext cx="488461" cy="1588"/>
        </a:xfrm>
        <a:prstGeom prst="line">
          <a:avLst/>
        </a:prstGeom>
        <a:ln w="3810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59778</xdr:colOff>
      <xdr:row>80</xdr:row>
      <xdr:rowOff>49154</xdr:rowOff>
    </xdr:from>
    <xdr:to>
      <xdr:col>15</xdr:col>
      <xdr:colOff>61366</xdr:colOff>
      <xdr:row>82</xdr:row>
      <xdr:rowOff>146846</xdr:rowOff>
    </xdr:to>
    <xdr:cxnSp macro="">
      <xdr:nvCxnSpPr>
        <xdr:cNvPr id="60" name="Straight Connector 59"/>
        <xdr:cNvCxnSpPr/>
      </xdr:nvCxnSpPr>
      <xdr:spPr>
        <a:xfrm rot="5400000">
          <a:off x="2930283" y="15923360"/>
          <a:ext cx="488461" cy="1588"/>
        </a:xfrm>
        <a:prstGeom prst="line">
          <a:avLst/>
        </a:prstGeom>
        <a:ln w="3810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199966</xdr:colOff>
      <xdr:row>80</xdr:row>
      <xdr:rowOff>42805</xdr:rowOff>
    </xdr:from>
    <xdr:to>
      <xdr:col>15</xdr:col>
      <xdr:colOff>201554</xdr:colOff>
      <xdr:row>82</xdr:row>
      <xdr:rowOff>140497</xdr:rowOff>
    </xdr:to>
    <xdr:cxnSp macro="">
      <xdr:nvCxnSpPr>
        <xdr:cNvPr id="61" name="Straight Connector 60"/>
        <xdr:cNvCxnSpPr/>
      </xdr:nvCxnSpPr>
      <xdr:spPr>
        <a:xfrm rot="5400000">
          <a:off x="3070471" y="15917011"/>
          <a:ext cx="488461" cy="1588"/>
        </a:xfrm>
        <a:prstGeom prst="line">
          <a:avLst/>
        </a:prstGeom>
        <a:ln w="3810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138909</xdr:colOff>
      <xdr:row>80</xdr:row>
      <xdr:rowOff>42805</xdr:rowOff>
    </xdr:from>
    <xdr:to>
      <xdr:col>16</xdr:col>
      <xdr:colOff>140497</xdr:colOff>
      <xdr:row>82</xdr:row>
      <xdr:rowOff>140497</xdr:rowOff>
    </xdr:to>
    <xdr:cxnSp macro="">
      <xdr:nvCxnSpPr>
        <xdr:cNvPr id="62" name="Straight Connector 61"/>
        <xdr:cNvCxnSpPr/>
      </xdr:nvCxnSpPr>
      <xdr:spPr>
        <a:xfrm rot="5400000">
          <a:off x="3217010" y="15917011"/>
          <a:ext cx="488461" cy="1588"/>
        </a:xfrm>
        <a:prstGeom prst="line">
          <a:avLst/>
        </a:prstGeom>
        <a:ln w="3810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71500</xdr:colOff>
      <xdr:row>80</xdr:row>
      <xdr:rowOff>48668</xdr:rowOff>
    </xdr:from>
    <xdr:to>
      <xdr:col>17</xdr:col>
      <xdr:colOff>73088</xdr:colOff>
      <xdr:row>82</xdr:row>
      <xdr:rowOff>146360</xdr:rowOff>
    </xdr:to>
    <xdr:cxnSp macro="">
      <xdr:nvCxnSpPr>
        <xdr:cNvPr id="63" name="Straight Connector 62"/>
        <xdr:cNvCxnSpPr/>
      </xdr:nvCxnSpPr>
      <xdr:spPr>
        <a:xfrm rot="5400000">
          <a:off x="3357198" y="15922874"/>
          <a:ext cx="488461" cy="1588"/>
        </a:xfrm>
        <a:prstGeom prst="line">
          <a:avLst/>
        </a:prstGeom>
        <a:ln w="3810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17281</xdr:colOff>
      <xdr:row>80</xdr:row>
      <xdr:rowOff>43292</xdr:rowOff>
    </xdr:from>
    <xdr:to>
      <xdr:col>18</xdr:col>
      <xdr:colOff>18869</xdr:colOff>
      <xdr:row>82</xdr:row>
      <xdr:rowOff>140984</xdr:rowOff>
    </xdr:to>
    <xdr:cxnSp macro="">
      <xdr:nvCxnSpPr>
        <xdr:cNvPr id="64" name="Straight Connector 63"/>
        <xdr:cNvCxnSpPr/>
      </xdr:nvCxnSpPr>
      <xdr:spPr>
        <a:xfrm rot="5400000">
          <a:off x="3510575" y="15917498"/>
          <a:ext cx="488461" cy="1588"/>
        </a:xfrm>
        <a:prstGeom prst="line">
          <a:avLst/>
        </a:prstGeom>
        <a:ln w="3810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157469</xdr:colOff>
      <xdr:row>80</xdr:row>
      <xdr:rowOff>36943</xdr:rowOff>
    </xdr:from>
    <xdr:to>
      <xdr:col>18</xdr:col>
      <xdr:colOff>159057</xdr:colOff>
      <xdr:row>82</xdr:row>
      <xdr:rowOff>134635</xdr:rowOff>
    </xdr:to>
    <xdr:cxnSp macro="">
      <xdr:nvCxnSpPr>
        <xdr:cNvPr id="65" name="Straight Connector 64"/>
        <xdr:cNvCxnSpPr/>
      </xdr:nvCxnSpPr>
      <xdr:spPr>
        <a:xfrm rot="5400000">
          <a:off x="3650763" y="15911149"/>
          <a:ext cx="488461" cy="1588"/>
        </a:xfrm>
        <a:prstGeom prst="line">
          <a:avLst/>
        </a:prstGeom>
        <a:ln w="3810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96412</xdr:colOff>
      <xdr:row>80</xdr:row>
      <xdr:rowOff>36943</xdr:rowOff>
    </xdr:from>
    <xdr:to>
      <xdr:col>19</xdr:col>
      <xdr:colOff>98000</xdr:colOff>
      <xdr:row>82</xdr:row>
      <xdr:rowOff>134635</xdr:rowOff>
    </xdr:to>
    <xdr:cxnSp macro="">
      <xdr:nvCxnSpPr>
        <xdr:cNvPr id="66" name="Straight Connector 65"/>
        <xdr:cNvCxnSpPr/>
      </xdr:nvCxnSpPr>
      <xdr:spPr>
        <a:xfrm rot="5400000">
          <a:off x="3797302" y="15911149"/>
          <a:ext cx="488461" cy="1588"/>
        </a:xfrm>
        <a:prstGeom prst="line">
          <a:avLst/>
        </a:prstGeom>
        <a:ln w="3810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29004</xdr:colOff>
      <xdr:row>80</xdr:row>
      <xdr:rowOff>42806</xdr:rowOff>
    </xdr:from>
    <xdr:to>
      <xdr:col>20</xdr:col>
      <xdr:colOff>30592</xdr:colOff>
      <xdr:row>82</xdr:row>
      <xdr:rowOff>140498</xdr:rowOff>
    </xdr:to>
    <xdr:cxnSp macro="">
      <xdr:nvCxnSpPr>
        <xdr:cNvPr id="67" name="Straight Connector 66"/>
        <xdr:cNvCxnSpPr/>
      </xdr:nvCxnSpPr>
      <xdr:spPr>
        <a:xfrm rot="5400000">
          <a:off x="3937490" y="15917012"/>
          <a:ext cx="488461" cy="1588"/>
        </a:xfrm>
        <a:prstGeom prst="line">
          <a:avLst/>
        </a:prstGeom>
        <a:ln w="3810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157470</xdr:colOff>
      <xdr:row>80</xdr:row>
      <xdr:rowOff>36943</xdr:rowOff>
    </xdr:from>
    <xdr:to>
      <xdr:col>20</xdr:col>
      <xdr:colOff>159058</xdr:colOff>
      <xdr:row>82</xdr:row>
      <xdr:rowOff>134635</xdr:rowOff>
    </xdr:to>
    <xdr:cxnSp macro="">
      <xdr:nvCxnSpPr>
        <xdr:cNvPr id="68" name="Straight Connector 67"/>
        <xdr:cNvCxnSpPr/>
      </xdr:nvCxnSpPr>
      <xdr:spPr>
        <a:xfrm rot="5400000">
          <a:off x="4065956" y="15911149"/>
          <a:ext cx="488461" cy="1588"/>
        </a:xfrm>
        <a:prstGeom prst="line">
          <a:avLst/>
        </a:prstGeom>
        <a:ln w="3810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90062</xdr:colOff>
      <xdr:row>80</xdr:row>
      <xdr:rowOff>30594</xdr:rowOff>
    </xdr:from>
    <xdr:to>
      <xdr:col>21</xdr:col>
      <xdr:colOff>91650</xdr:colOff>
      <xdr:row>82</xdr:row>
      <xdr:rowOff>128286</xdr:rowOff>
    </xdr:to>
    <xdr:cxnSp macro="">
      <xdr:nvCxnSpPr>
        <xdr:cNvPr id="69" name="Straight Connector 68"/>
        <xdr:cNvCxnSpPr/>
      </xdr:nvCxnSpPr>
      <xdr:spPr>
        <a:xfrm rot="5400000">
          <a:off x="4206144" y="15904800"/>
          <a:ext cx="488461" cy="1588"/>
        </a:xfrm>
        <a:prstGeom prst="line">
          <a:avLst/>
        </a:prstGeom>
        <a:ln w="3810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29005</xdr:colOff>
      <xdr:row>80</xdr:row>
      <xdr:rowOff>30594</xdr:rowOff>
    </xdr:from>
    <xdr:to>
      <xdr:col>22</xdr:col>
      <xdr:colOff>30593</xdr:colOff>
      <xdr:row>82</xdr:row>
      <xdr:rowOff>128286</xdr:rowOff>
    </xdr:to>
    <xdr:cxnSp macro="">
      <xdr:nvCxnSpPr>
        <xdr:cNvPr id="70" name="Straight Connector 69"/>
        <xdr:cNvCxnSpPr/>
      </xdr:nvCxnSpPr>
      <xdr:spPr>
        <a:xfrm rot="5400000">
          <a:off x="4352683" y="15904800"/>
          <a:ext cx="488461" cy="1588"/>
        </a:xfrm>
        <a:prstGeom prst="line">
          <a:avLst/>
        </a:prstGeom>
        <a:ln w="3810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169193</xdr:colOff>
      <xdr:row>80</xdr:row>
      <xdr:rowOff>36457</xdr:rowOff>
    </xdr:from>
    <xdr:to>
      <xdr:col>22</xdr:col>
      <xdr:colOff>170781</xdr:colOff>
      <xdr:row>82</xdr:row>
      <xdr:rowOff>134149</xdr:rowOff>
    </xdr:to>
    <xdr:cxnSp macro="">
      <xdr:nvCxnSpPr>
        <xdr:cNvPr id="71" name="Straight Connector 70"/>
        <xdr:cNvCxnSpPr/>
      </xdr:nvCxnSpPr>
      <xdr:spPr>
        <a:xfrm rot="5400000">
          <a:off x="4492871" y="15910663"/>
          <a:ext cx="488461" cy="1588"/>
        </a:xfrm>
        <a:prstGeom prst="line">
          <a:avLst/>
        </a:prstGeom>
        <a:ln w="3810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96412</xdr:colOff>
      <xdr:row>80</xdr:row>
      <xdr:rowOff>36943</xdr:rowOff>
    </xdr:from>
    <xdr:to>
      <xdr:col>23</xdr:col>
      <xdr:colOff>98000</xdr:colOff>
      <xdr:row>82</xdr:row>
      <xdr:rowOff>134635</xdr:rowOff>
    </xdr:to>
    <xdr:cxnSp macro="">
      <xdr:nvCxnSpPr>
        <xdr:cNvPr id="72" name="Straight Connector 71"/>
        <xdr:cNvCxnSpPr/>
      </xdr:nvCxnSpPr>
      <xdr:spPr>
        <a:xfrm rot="5400000">
          <a:off x="4627687" y="15911149"/>
          <a:ext cx="488461" cy="1588"/>
        </a:xfrm>
        <a:prstGeom prst="line">
          <a:avLst/>
        </a:prstGeom>
        <a:ln w="3810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29004</xdr:colOff>
      <xdr:row>80</xdr:row>
      <xdr:rowOff>30594</xdr:rowOff>
    </xdr:from>
    <xdr:to>
      <xdr:col>24</xdr:col>
      <xdr:colOff>30592</xdr:colOff>
      <xdr:row>82</xdr:row>
      <xdr:rowOff>128286</xdr:rowOff>
    </xdr:to>
    <xdr:cxnSp macro="">
      <xdr:nvCxnSpPr>
        <xdr:cNvPr id="73" name="Straight Connector 72"/>
        <xdr:cNvCxnSpPr/>
      </xdr:nvCxnSpPr>
      <xdr:spPr>
        <a:xfrm rot="5400000">
          <a:off x="4767875" y="15904800"/>
          <a:ext cx="488461" cy="1588"/>
        </a:xfrm>
        <a:prstGeom prst="line">
          <a:avLst/>
        </a:prstGeom>
        <a:ln w="3810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175543</xdr:colOff>
      <xdr:row>80</xdr:row>
      <xdr:rowOff>30594</xdr:rowOff>
    </xdr:from>
    <xdr:to>
      <xdr:col>24</xdr:col>
      <xdr:colOff>177131</xdr:colOff>
      <xdr:row>82</xdr:row>
      <xdr:rowOff>128286</xdr:rowOff>
    </xdr:to>
    <xdr:cxnSp macro="">
      <xdr:nvCxnSpPr>
        <xdr:cNvPr id="74" name="Straight Connector 73"/>
        <xdr:cNvCxnSpPr/>
      </xdr:nvCxnSpPr>
      <xdr:spPr>
        <a:xfrm rot="5400000">
          <a:off x="4914414" y="15904800"/>
          <a:ext cx="488461" cy="1588"/>
        </a:xfrm>
        <a:prstGeom prst="line">
          <a:avLst/>
        </a:prstGeom>
        <a:ln w="3810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108135</xdr:colOff>
      <xdr:row>80</xdr:row>
      <xdr:rowOff>36457</xdr:rowOff>
    </xdr:from>
    <xdr:to>
      <xdr:col>25</xdr:col>
      <xdr:colOff>109723</xdr:colOff>
      <xdr:row>82</xdr:row>
      <xdr:rowOff>134149</xdr:rowOff>
    </xdr:to>
    <xdr:cxnSp macro="">
      <xdr:nvCxnSpPr>
        <xdr:cNvPr id="75" name="Straight Connector 74"/>
        <xdr:cNvCxnSpPr/>
      </xdr:nvCxnSpPr>
      <xdr:spPr>
        <a:xfrm rot="5400000">
          <a:off x="5054602" y="15910663"/>
          <a:ext cx="488461" cy="1588"/>
        </a:xfrm>
        <a:prstGeom prst="line">
          <a:avLst/>
        </a:prstGeom>
        <a:ln w="3810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29005</xdr:colOff>
      <xdr:row>80</xdr:row>
      <xdr:rowOff>30594</xdr:rowOff>
    </xdr:from>
    <xdr:to>
      <xdr:col>26</xdr:col>
      <xdr:colOff>30593</xdr:colOff>
      <xdr:row>82</xdr:row>
      <xdr:rowOff>128286</xdr:rowOff>
    </xdr:to>
    <xdr:cxnSp macro="">
      <xdr:nvCxnSpPr>
        <xdr:cNvPr id="76" name="Straight Connector 75"/>
        <xdr:cNvCxnSpPr/>
      </xdr:nvCxnSpPr>
      <xdr:spPr>
        <a:xfrm rot="5400000">
          <a:off x="5183068" y="15904800"/>
          <a:ext cx="488461" cy="1588"/>
        </a:xfrm>
        <a:prstGeom prst="line">
          <a:avLst/>
        </a:prstGeom>
        <a:ln w="3810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169193</xdr:colOff>
      <xdr:row>80</xdr:row>
      <xdr:rowOff>24245</xdr:rowOff>
    </xdr:from>
    <xdr:to>
      <xdr:col>26</xdr:col>
      <xdr:colOff>170781</xdr:colOff>
      <xdr:row>82</xdr:row>
      <xdr:rowOff>121937</xdr:rowOff>
    </xdr:to>
    <xdr:cxnSp macro="">
      <xdr:nvCxnSpPr>
        <xdr:cNvPr id="77" name="Straight Connector 76"/>
        <xdr:cNvCxnSpPr/>
      </xdr:nvCxnSpPr>
      <xdr:spPr>
        <a:xfrm rot="5400000">
          <a:off x="5323256" y="15898451"/>
          <a:ext cx="488461" cy="1588"/>
        </a:xfrm>
        <a:prstGeom prst="line">
          <a:avLst/>
        </a:prstGeom>
        <a:ln w="3810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108136</xdr:colOff>
      <xdr:row>80</xdr:row>
      <xdr:rowOff>24245</xdr:rowOff>
    </xdr:from>
    <xdr:to>
      <xdr:col>27</xdr:col>
      <xdr:colOff>109724</xdr:colOff>
      <xdr:row>82</xdr:row>
      <xdr:rowOff>121937</xdr:rowOff>
    </xdr:to>
    <xdr:cxnSp macro="">
      <xdr:nvCxnSpPr>
        <xdr:cNvPr id="78" name="Straight Connector 77"/>
        <xdr:cNvCxnSpPr/>
      </xdr:nvCxnSpPr>
      <xdr:spPr>
        <a:xfrm rot="5400000">
          <a:off x="5469795" y="15898451"/>
          <a:ext cx="488461" cy="1588"/>
        </a:xfrm>
        <a:prstGeom prst="line">
          <a:avLst/>
        </a:prstGeom>
        <a:ln w="3810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40728</xdr:colOff>
      <xdr:row>80</xdr:row>
      <xdr:rowOff>30108</xdr:rowOff>
    </xdr:from>
    <xdr:to>
      <xdr:col>28</xdr:col>
      <xdr:colOff>42316</xdr:colOff>
      <xdr:row>82</xdr:row>
      <xdr:rowOff>127800</xdr:rowOff>
    </xdr:to>
    <xdr:cxnSp macro="">
      <xdr:nvCxnSpPr>
        <xdr:cNvPr id="79" name="Straight Connector 78"/>
        <xdr:cNvCxnSpPr/>
      </xdr:nvCxnSpPr>
      <xdr:spPr>
        <a:xfrm rot="5400000">
          <a:off x="5609983" y="15904314"/>
          <a:ext cx="488461" cy="1588"/>
        </a:xfrm>
        <a:prstGeom prst="line">
          <a:avLst/>
        </a:prstGeom>
        <a:ln w="3810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181405</xdr:colOff>
      <xdr:row>80</xdr:row>
      <xdr:rowOff>24245</xdr:rowOff>
    </xdr:from>
    <xdr:to>
      <xdr:col>28</xdr:col>
      <xdr:colOff>182993</xdr:colOff>
      <xdr:row>82</xdr:row>
      <xdr:rowOff>121937</xdr:rowOff>
    </xdr:to>
    <xdr:cxnSp macro="">
      <xdr:nvCxnSpPr>
        <xdr:cNvPr id="80" name="Straight Connector 79"/>
        <xdr:cNvCxnSpPr/>
      </xdr:nvCxnSpPr>
      <xdr:spPr>
        <a:xfrm rot="5400000">
          <a:off x="5750660" y="15898451"/>
          <a:ext cx="488461" cy="1588"/>
        </a:xfrm>
        <a:prstGeom prst="line">
          <a:avLst/>
        </a:prstGeom>
        <a:ln w="3810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113997</xdr:colOff>
      <xdr:row>80</xdr:row>
      <xdr:rowOff>30108</xdr:rowOff>
    </xdr:from>
    <xdr:to>
      <xdr:col>29</xdr:col>
      <xdr:colOff>115585</xdr:colOff>
      <xdr:row>82</xdr:row>
      <xdr:rowOff>127800</xdr:rowOff>
    </xdr:to>
    <xdr:cxnSp macro="">
      <xdr:nvCxnSpPr>
        <xdr:cNvPr id="81" name="Straight Connector 80"/>
        <xdr:cNvCxnSpPr/>
      </xdr:nvCxnSpPr>
      <xdr:spPr>
        <a:xfrm rot="5400000">
          <a:off x="5890848" y="15904314"/>
          <a:ext cx="488461" cy="1588"/>
        </a:xfrm>
        <a:prstGeom prst="line">
          <a:avLst/>
        </a:prstGeom>
        <a:ln w="3810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41216</xdr:colOff>
      <xdr:row>80</xdr:row>
      <xdr:rowOff>30594</xdr:rowOff>
    </xdr:from>
    <xdr:to>
      <xdr:col>30</xdr:col>
      <xdr:colOff>42804</xdr:colOff>
      <xdr:row>82</xdr:row>
      <xdr:rowOff>128286</xdr:rowOff>
    </xdr:to>
    <xdr:cxnSp macro="">
      <xdr:nvCxnSpPr>
        <xdr:cNvPr id="82" name="Straight Connector 81"/>
        <xdr:cNvCxnSpPr/>
      </xdr:nvCxnSpPr>
      <xdr:spPr>
        <a:xfrm rot="5400000">
          <a:off x="6025664" y="15904800"/>
          <a:ext cx="488461" cy="1588"/>
        </a:xfrm>
        <a:prstGeom prst="line">
          <a:avLst/>
        </a:prstGeom>
        <a:ln w="3810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181404</xdr:colOff>
      <xdr:row>80</xdr:row>
      <xdr:rowOff>24245</xdr:rowOff>
    </xdr:from>
    <xdr:to>
      <xdr:col>30</xdr:col>
      <xdr:colOff>182992</xdr:colOff>
      <xdr:row>82</xdr:row>
      <xdr:rowOff>121937</xdr:rowOff>
    </xdr:to>
    <xdr:cxnSp macro="">
      <xdr:nvCxnSpPr>
        <xdr:cNvPr id="83" name="Straight Connector 82"/>
        <xdr:cNvCxnSpPr/>
      </xdr:nvCxnSpPr>
      <xdr:spPr>
        <a:xfrm rot="5400000">
          <a:off x="6165852" y="15898451"/>
          <a:ext cx="488461" cy="1588"/>
        </a:xfrm>
        <a:prstGeom prst="line">
          <a:avLst/>
        </a:prstGeom>
        <a:ln w="3810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120347</xdr:colOff>
      <xdr:row>80</xdr:row>
      <xdr:rowOff>24245</xdr:rowOff>
    </xdr:from>
    <xdr:to>
      <xdr:col>31</xdr:col>
      <xdr:colOff>121935</xdr:colOff>
      <xdr:row>82</xdr:row>
      <xdr:rowOff>121937</xdr:rowOff>
    </xdr:to>
    <xdr:cxnSp macro="">
      <xdr:nvCxnSpPr>
        <xdr:cNvPr id="84" name="Straight Connector 83"/>
        <xdr:cNvCxnSpPr/>
      </xdr:nvCxnSpPr>
      <xdr:spPr>
        <a:xfrm rot="5400000">
          <a:off x="6312391" y="15898451"/>
          <a:ext cx="488461" cy="1588"/>
        </a:xfrm>
        <a:prstGeom prst="line">
          <a:avLst/>
        </a:prstGeom>
        <a:ln w="3810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32</xdr:col>
      <xdr:colOff>52939</xdr:colOff>
      <xdr:row>80</xdr:row>
      <xdr:rowOff>30108</xdr:rowOff>
    </xdr:from>
    <xdr:to>
      <xdr:col>32</xdr:col>
      <xdr:colOff>54527</xdr:colOff>
      <xdr:row>82</xdr:row>
      <xdr:rowOff>127800</xdr:rowOff>
    </xdr:to>
    <xdr:cxnSp macro="">
      <xdr:nvCxnSpPr>
        <xdr:cNvPr id="85" name="Straight Connector 84"/>
        <xdr:cNvCxnSpPr/>
      </xdr:nvCxnSpPr>
      <xdr:spPr>
        <a:xfrm rot="5400000">
          <a:off x="6452579" y="15904314"/>
          <a:ext cx="488461" cy="1588"/>
        </a:xfrm>
        <a:prstGeom prst="line">
          <a:avLst/>
        </a:prstGeom>
        <a:ln w="3810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32</xdr:col>
      <xdr:colOff>181405</xdr:colOff>
      <xdr:row>80</xdr:row>
      <xdr:rowOff>24245</xdr:rowOff>
    </xdr:from>
    <xdr:to>
      <xdr:col>32</xdr:col>
      <xdr:colOff>182993</xdr:colOff>
      <xdr:row>82</xdr:row>
      <xdr:rowOff>121937</xdr:rowOff>
    </xdr:to>
    <xdr:cxnSp macro="">
      <xdr:nvCxnSpPr>
        <xdr:cNvPr id="86" name="Straight Connector 85"/>
        <xdr:cNvCxnSpPr/>
      </xdr:nvCxnSpPr>
      <xdr:spPr>
        <a:xfrm rot="5400000">
          <a:off x="6581045" y="15898451"/>
          <a:ext cx="488461" cy="1588"/>
        </a:xfrm>
        <a:prstGeom prst="line">
          <a:avLst/>
        </a:prstGeom>
        <a:ln w="3810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33</xdr:col>
      <xdr:colOff>113997</xdr:colOff>
      <xdr:row>80</xdr:row>
      <xdr:rowOff>17896</xdr:rowOff>
    </xdr:from>
    <xdr:to>
      <xdr:col>33</xdr:col>
      <xdr:colOff>115585</xdr:colOff>
      <xdr:row>82</xdr:row>
      <xdr:rowOff>115588</xdr:rowOff>
    </xdr:to>
    <xdr:cxnSp macro="">
      <xdr:nvCxnSpPr>
        <xdr:cNvPr id="87" name="Straight Connector 86"/>
        <xdr:cNvCxnSpPr/>
      </xdr:nvCxnSpPr>
      <xdr:spPr>
        <a:xfrm rot="5400000">
          <a:off x="6721233" y="15892102"/>
          <a:ext cx="488461" cy="1588"/>
        </a:xfrm>
        <a:prstGeom prst="line">
          <a:avLst/>
        </a:prstGeom>
        <a:ln w="3810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52940</xdr:colOff>
      <xdr:row>80</xdr:row>
      <xdr:rowOff>17896</xdr:rowOff>
    </xdr:from>
    <xdr:to>
      <xdr:col>34</xdr:col>
      <xdr:colOff>54528</xdr:colOff>
      <xdr:row>82</xdr:row>
      <xdr:rowOff>115588</xdr:rowOff>
    </xdr:to>
    <xdr:cxnSp macro="">
      <xdr:nvCxnSpPr>
        <xdr:cNvPr id="88" name="Straight Connector 87"/>
        <xdr:cNvCxnSpPr/>
      </xdr:nvCxnSpPr>
      <xdr:spPr>
        <a:xfrm rot="5400000">
          <a:off x="6867772" y="15892102"/>
          <a:ext cx="488461" cy="1588"/>
        </a:xfrm>
        <a:prstGeom prst="line">
          <a:avLst/>
        </a:prstGeom>
        <a:ln w="3810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193128</xdr:colOff>
      <xdr:row>80</xdr:row>
      <xdr:rowOff>23759</xdr:rowOff>
    </xdr:from>
    <xdr:to>
      <xdr:col>34</xdr:col>
      <xdr:colOff>194716</xdr:colOff>
      <xdr:row>82</xdr:row>
      <xdr:rowOff>121451</xdr:rowOff>
    </xdr:to>
    <xdr:cxnSp macro="">
      <xdr:nvCxnSpPr>
        <xdr:cNvPr id="89" name="Straight Connector 88"/>
        <xdr:cNvCxnSpPr/>
      </xdr:nvCxnSpPr>
      <xdr:spPr>
        <a:xfrm rot="5400000">
          <a:off x="7007960" y="15897965"/>
          <a:ext cx="488461" cy="1588"/>
        </a:xfrm>
        <a:prstGeom prst="line">
          <a:avLst/>
        </a:prstGeom>
        <a:ln w="3810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207595</xdr:colOff>
      <xdr:row>75</xdr:row>
      <xdr:rowOff>36634</xdr:rowOff>
    </xdr:from>
    <xdr:to>
      <xdr:col>30</xdr:col>
      <xdr:colOff>73268</xdr:colOff>
      <xdr:row>75</xdr:row>
      <xdr:rowOff>48846</xdr:rowOff>
    </xdr:to>
    <xdr:cxnSp macro="">
      <xdr:nvCxnSpPr>
        <xdr:cNvPr id="90" name="Straight Connector 89"/>
        <xdr:cNvCxnSpPr/>
      </xdr:nvCxnSpPr>
      <xdr:spPr>
        <a:xfrm flipV="1">
          <a:off x="1453172" y="14690480"/>
          <a:ext cx="4847981" cy="12212"/>
        </a:xfrm>
        <a:prstGeom prst="line">
          <a:avLst/>
        </a:prstGeom>
        <a:ln w="762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134330</xdr:colOff>
      <xdr:row>75</xdr:row>
      <xdr:rowOff>36638</xdr:rowOff>
    </xdr:from>
    <xdr:to>
      <xdr:col>28</xdr:col>
      <xdr:colOff>158751</xdr:colOff>
      <xdr:row>90</xdr:row>
      <xdr:rowOff>36638</xdr:rowOff>
    </xdr:to>
    <xdr:cxnSp macro="">
      <xdr:nvCxnSpPr>
        <xdr:cNvPr id="92" name="Straight Connector 91"/>
        <xdr:cNvCxnSpPr/>
      </xdr:nvCxnSpPr>
      <xdr:spPr>
        <a:xfrm rot="16200000" flipV="1">
          <a:off x="4493848" y="16143658"/>
          <a:ext cx="2930769" cy="24421"/>
        </a:xfrm>
        <a:prstGeom prst="line">
          <a:avLst/>
        </a:prstGeom>
        <a:ln w="762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170961</xdr:colOff>
      <xdr:row>80</xdr:row>
      <xdr:rowOff>36635</xdr:rowOff>
    </xdr:from>
    <xdr:to>
      <xdr:col>35</xdr:col>
      <xdr:colOff>48847</xdr:colOff>
      <xdr:row>80</xdr:row>
      <xdr:rowOff>82354</xdr:rowOff>
    </xdr:to>
    <xdr:sp macro="" textlink="">
      <xdr:nvSpPr>
        <xdr:cNvPr id="97" name="Rectangle 96"/>
        <xdr:cNvSpPr/>
      </xdr:nvSpPr>
      <xdr:spPr>
        <a:xfrm>
          <a:off x="1416538" y="15667404"/>
          <a:ext cx="5898174" cy="45719"/>
        </a:xfrm>
        <a:prstGeom prst="rect">
          <a:avLst/>
        </a:prstGeom>
        <a:solidFill>
          <a:schemeClr val="accent6">
            <a:lumMod val="75000"/>
          </a:schemeClr>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6</xdr:col>
      <xdr:colOff>189035</xdr:colOff>
      <xdr:row>82</xdr:row>
      <xdr:rowOff>115766</xdr:rowOff>
    </xdr:from>
    <xdr:to>
      <xdr:col>35</xdr:col>
      <xdr:colOff>66921</xdr:colOff>
      <xdr:row>82</xdr:row>
      <xdr:rowOff>161485</xdr:rowOff>
    </xdr:to>
    <xdr:sp macro="" textlink="">
      <xdr:nvSpPr>
        <xdr:cNvPr id="98" name="Rectangle 97"/>
        <xdr:cNvSpPr/>
      </xdr:nvSpPr>
      <xdr:spPr>
        <a:xfrm>
          <a:off x="1434612" y="16137304"/>
          <a:ext cx="5898174" cy="45719"/>
        </a:xfrm>
        <a:prstGeom prst="rect">
          <a:avLst/>
        </a:prstGeom>
        <a:solidFill>
          <a:schemeClr val="accent6">
            <a:lumMod val="75000"/>
          </a:schemeClr>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28</xdr:col>
      <xdr:colOff>134327</xdr:colOff>
      <xdr:row>89</xdr:row>
      <xdr:rowOff>61057</xdr:rowOff>
    </xdr:from>
    <xdr:to>
      <xdr:col>30</xdr:col>
      <xdr:colOff>12617</xdr:colOff>
      <xdr:row>90</xdr:row>
      <xdr:rowOff>26453</xdr:rowOff>
    </xdr:to>
    <xdr:sp macro="" textlink="">
      <xdr:nvSpPr>
        <xdr:cNvPr id="100" name="Freeform 99"/>
        <xdr:cNvSpPr/>
      </xdr:nvSpPr>
      <xdr:spPr>
        <a:xfrm>
          <a:off x="5947019" y="17450288"/>
          <a:ext cx="293483" cy="160780"/>
        </a:xfrm>
        <a:custGeom>
          <a:avLst/>
          <a:gdLst>
            <a:gd name="connsiteX0" fmla="*/ 24830 w 293483"/>
            <a:gd name="connsiteY0" fmla="*/ 0 h 160780"/>
            <a:gd name="connsiteX1" fmla="*/ 37041 w 293483"/>
            <a:gd name="connsiteY1" fmla="*/ 146539 h 160780"/>
            <a:gd name="connsiteX2" fmla="*/ 293483 w 293483"/>
            <a:gd name="connsiteY2" fmla="*/ 158750 h 160780"/>
          </a:gdLst>
          <a:ahLst/>
          <a:cxnLst>
            <a:cxn ang="0">
              <a:pos x="connsiteX0" y="connsiteY0"/>
            </a:cxn>
            <a:cxn ang="0">
              <a:pos x="connsiteX1" y="connsiteY1"/>
            </a:cxn>
            <a:cxn ang="0">
              <a:pos x="connsiteX2" y="connsiteY2"/>
            </a:cxn>
          </a:cxnLst>
          <a:rect l="l" t="t" r="r" b="b"/>
          <a:pathLst>
            <a:path w="293483" h="160780">
              <a:moveTo>
                <a:pt x="24830" y="0"/>
              </a:moveTo>
              <a:cubicBezTo>
                <a:pt x="28900" y="48846"/>
                <a:pt x="0" y="114437"/>
                <a:pt x="37041" y="146539"/>
              </a:cubicBezTo>
              <a:cubicBezTo>
                <a:pt x="53473" y="160780"/>
                <a:pt x="242113" y="158750"/>
                <a:pt x="293483" y="158750"/>
              </a:cubicBezTo>
            </a:path>
          </a:pathLst>
        </a:custGeom>
        <a:ln w="76200">
          <a:solidFill>
            <a:srgbClr val="FF0000"/>
          </a:solidFill>
        </a:ln>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US" sz="1100"/>
        </a:p>
      </xdr:txBody>
    </xdr:sp>
    <xdr:clientData/>
  </xdr:twoCellAnchor>
  <xdr:twoCellAnchor>
    <xdr:from>
      <xdr:col>25</xdr:col>
      <xdr:colOff>42495</xdr:colOff>
      <xdr:row>33</xdr:row>
      <xdr:rowOff>109904</xdr:rowOff>
    </xdr:from>
    <xdr:to>
      <xdr:col>29</xdr:col>
      <xdr:colOff>85481</xdr:colOff>
      <xdr:row>33</xdr:row>
      <xdr:rowOff>115767</xdr:rowOff>
    </xdr:to>
    <xdr:cxnSp macro="">
      <xdr:nvCxnSpPr>
        <xdr:cNvPr id="103" name="Straight Connector 102"/>
        <xdr:cNvCxnSpPr/>
      </xdr:nvCxnSpPr>
      <xdr:spPr>
        <a:xfrm flipV="1">
          <a:off x="5232399" y="6557596"/>
          <a:ext cx="873370" cy="5863"/>
        </a:xfrm>
        <a:prstGeom prst="line">
          <a:avLst/>
        </a:prstGeom>
        <a:ln w="762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60572</xdr:colOff>
      <xdr:row>24</xdr:row>
      <xdr:rowOff>49946</xdr:rowOff>
    </xdr:from>
    <xdr:to>
      <xdr:col>25</xdr:col>
      <xdr:colOff>85485</xdr:colOff>
      <xdr:row>33</xdr:row>
      <xdr:rowOff>122116</xdr:rowOff>
    </xdr:to>
    <xdr:cxnSp macro="">
      <xdr:nvCxnSpPr>
        <xdr:cNvPr id="105" name="Straight Connector 104"/>
        <xdr:cNvCxnSpPr/>
      </xdr:nvCxnSpPr>
      <xdr:spPr>
        <a:xfrm rot="16200000" flipV="1">
          <a:off x="4347617" y="5642036"/>
          <a:ext cx="1830631" cy="24913"/>
        </a:xfrm>
        <a:prstGeom prst="line">
          <a:avLst/>
        </a:prstGeom>
        <a:ln w="762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35</xdr:col>
      <xdr:colOff>73270</xdr:colOff>
      <xdr:row>25</xdr:row>
      <xdr:rowOff>97692</xdr:rowOff>
    </xdr:from>
    <xdr:to>
      <xdr:col>41</xdr:col>
      <xdr:colOff>12211</xdr:colOff>
      <xdr:row>31</xdr:row>
      <xdr:rowOff>44451</xdr:rowOff>
    </xdr:to>
    <xdr:sp macro="" textlink="">
      <xdr:nvSpPr>
        <xdr:cNvPr id="107" name="Line Callout 1 106"/>
        <xdr:cNvSpPr/>
      </xdr:nvSpPr>
      <xdr:spPr>
        <a:xfrm>
          <a:off x="7339135" y="4982307"/>
          <a:ext cx="1184518" cy="1119067"/>
        </a:xfrm>
        <a:prstGeom prst="borderCallout1">
          <a:avLst>
            <a:gd name="adj1" fmla="val 37577"/>
            <a:gd name="adj2" fmla="val -3254"/>
            <a:gd name="adj3" fmla="val 131842"/>
            <a:gd name="adj4" fmla="val -165736"/>
          </a:avLst>
        </a:prstGeom>
        <a:solidFill>
          <a:sysClr val="window" lastClr="FFFFFF"/>
        </a:solidFill>
        <a:ln w="12700">
          <a:solidFill>
            <a:sysClr val="windowText" lastClr="000000"/>
          </a:solidFill>
          <a:headEnd type="none" w="med" len="med"/>
          <a:tailEnd type="arrow" w="med" len="med"/>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en-US" sz="1100">
              <a:solidFill>
                <a:sysClr val="windowText" lastClr="000000"/>
              </a:solidFill>
            </a:rPr>
            <a:t>Water  turns and drops from top gutter to lower gutter</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48846</xdr:colOff>
      <xdr:row>30</xdr:row>
      <xdr:rowOff>24428</xdr:rowOff>
    </xdr:from>
    <xdr:to>
      <xdr:col>27</xdr:col>
      <xdr:colOff>12212</xdr:colOff>
      <xdr:row>30</xdr:row>
      <xdr:rowOff>36638</xdr:rowOff>
    </xdr:to>
    <xdr:cxnSp macro="">
      <xdr:nvCxnSpPr>
        <xdr:cNvPr id="14" name="Straight Connector 13"/>
        <xdr:cNvCxnSpPr/>
      </xdr:nvCxnSpPr>
      <xdr:spPr>
        <a:xfrm flipV="1">
          <a:off x="48846" y="5815628"/>
          <a:ext cx="5668841" cy="12210"/>
        </a:xfrm>
        <a:prstGeom prst="line">
          <a:avLst/>
        </a:prstGeom>
        <a:ln>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183173</xdr:colOff>
      <xdr:row>44</xdr:row>
      <xdr:rowOff>133856</xdr:rowOff>
    </xdr:from>
    <xdr:to>
      <xdr:col>27</xdr:col>
      <xdr:colOff>48845</xdr:colOff>
      <xdr:row>58</xdr:row>
      <xdr:rowOff>183173</xdr:rowOff>
    </xdr:to>
    <xdr:sp macro="" textlink="">
      <xdr:nvSpPr>
        <xdr:cNvPr id="15" name="Rectangle 14"/>
        <xdr:cNvSpPr/>
      </xdr:nvSpPr>
      <xdr:spPr>
        <a:xfrm>
          <a:off x="5679098" y="8677781"/>
          <a:ext cx="75222" cy="2754417"/>
        </a:xfrm>
        <a:prstGeom prst="rect">
          <a:avLst/>
        </a:prstGeom>
        <a:solidFill>
          <a:schemeClr val="bg1">
            <a:lumMod val="85000"/>
          </a:schemeClr>
        </a:solidFill>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18</xdr:col>
      <xdr:colOff>203847</xdr:colOff>
      <xdr:row>26</xdr:row>
      <xdr:rowOff>135584</xdr:rowOff>
    </xdr:from>
    <xdr:to>
      <xdr:col>28</xdr:col>
      <xdr:colOff>177649</xdr:colOff>
      <xdr:row>33</xdr:row>
      <xdr:rowOff>183173</xdr:rowOff>
    </xdr:to>
    <xdr:sp macro="" textlink="">
      <xdr:nvSpPr>
        <xdr:cNvPr id="16" name="Chord 15"/>
        <xdr:cNvSpPr/>
      </xdr:nvSpPr>
      <xdr:spPr>
        <a:xfrm rot="16200000">
          <a:off x="4348820" y="4941501"/>
          <a:ext cx="1417624" cy="2061473"/>
        </a:xfrm>
        <a:prstGeom prst="chord">
          <a:avLst>
            <a:gd name="adj1" fmla="val 5328894"/>
            <a:gd name="adj2" fmla="val 16200000"/>
          </a:avLst>
        </a:prstGeom>
        <a:solidFill>
          <a:schemeClr val="bg2">
            <a:lumMod val="75000"/>
          </a:schemeClr>
        </a:solidFill>
        <a:ln>
          <a:solidFill>
            <a:schemeClr val="bg1">
              <a:lumMod val="7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16</xdr:col>
      <xdr:colOff>24912</xdr:colOff>
      <xdr:row>30</xdr:row>
      <xdr:rowOff>48846</xdr:rowOff>
    </xdr:from>
    <xdr:to>
      <xdr:col>22</xdr:col>
      <xdr:colOff>62718</xdr:colOff>
      <xdr:row>35</xdr:row>
      <xdr:rowOff>36635</xdr:rowOff>
    </xdr:to>
    <xdr:sp macro="" textlink="">
      <xdr:nvSpPr>
        <xdr:cNvPr id="17" name="Rectangle 16"/>
        <xdr:cNvSpPr/>
      </xdr:nvSpPr>
      <xdr:spPr>
        <a:xfrm>
          <a:off x="3430426" y="5959565"/>
          <a:ext cx="1290408" cy="966385"/>
        </a:xfrm>
        <a:prstGeom prst="rect">
          <a:avLst/>
        </a:prstGeom>
        <a:solidFill>
          <a:sysClr val="window" lastClr="FF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8</xdr:col>
      <xdr:colOff>87154</xdr:colOff>
      <xdr:row>30</xdr:row>
      <xdr:rowOff>190702</xdr:rowOff>
    </xdr:from>
    <xdr:to>
      <xdr:col>15</xdr:col>
      <xdr:colOff>66230</xdr:colOff>
      <xdr:row>32</xdr:row>
      <xdr:rowOff>93162</xdr:rowOff>
    </xdr:to>
    <xdr:sp macro="" textlink="">
      <xdr:nvSpPr>
        <xdr:cNvPr id="19" name="TextBox 18"/>
        <xdr:cNvSpPr txBox="1"/>
      </xdr:nvSpPr>
      <xdr:spPr>
        <a:xfrm>
          <a:off x="1822531" y="6088373"/>
          <a:ext cx="1440446" cy="29389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ctr"/>
          <a:r>
            <a:rPr lang="en-US" sz="1100"/>
            <a:t>Existing Driveway</a:t>
          </a:r>
        </a:p>
      </xdr:txBody>
    </xdr:sp>
    <xdr:clientData/>
  </xdr:twoCellAnchor>
  <xdr:twoCellAnchor>
    <xdr:from>
      <xdr:col>20</xdr:col>
      <xdr:colOff>12211</xdr:colOff>
      <xdr:row>59</xdr:row>
      <xdr:rowOff>12211</xdr:rowOff>
    </xdr:from>
    <xdr:to>
      <xdr:col>26</xdr:col>
      <xdr:colOff>165770</xdr:colOff>
      <xdr:row>67</xdr:row>
      <xdr:rowOff>0</xdr:rowOff>
    </xdr:to>
    <xdr:sp macro="" textlink="">
      <xdr:nvSpPr>
        <xdr:cNvPr id="20" name="Freeform 19"/>
        <xdr:cNvSpPr/>
      </xdr:nvSpPr>
      <xdr:spPr>
        <a:xfrm>
          <a:off x="4250836" y="11451736"/>
          <a:ext cx="1410859" cy="1600304"/>
        </a:xfrm>
        <a:custGeom>
          <a:avLst/>
          <a:gdLst>
            <a:gd name="connsiteX0" fmla="*/ 1392116 w 1399136"/>
            <a:gd name="connsiteY0" fmla="*/ 0 h 1639381"/>
            <a:gd name="connsiteX1" fmla="*/ 1318846 w 1399136"/>
            <a:gd name="connsiteY1" fmla="*/ 24423 h 1639381"/>
            <a:gd name="connsiteX2" fmla="*/ 1270000 w 1399136"/>
            <a:gd name="connsiteY2" fmla="*/ 48846 h 1639381"/>
            <a:gd name="connsiteX3" fmla="*/ 1099039 w 1399136"/>
            <a:gd name="connsiteY3" fmla="*/ 85481 h 1639381"/>
            <a:gd name="connsiteX4" fmla="*/ 1050193 w 1399136"/>
            <a:gd name="connsiteY4" fmla="*/ 109904 h 1639381"/>
            <a:gd name="connsiteX5" fmla="*/ 976923 w 1399136"/>
            <a:gd name="connsiteY5" fmla="*/ 158750 h 1639381"/>
            <a:gd name="connsiteX6" fmla="*/ 928077 w 1399136"/>
            <a:gd name="connsiteY6" fmla="*/ 195385 h 1639381"/>
            <a:gd name="connsiteX7" fmla="*/ 891443 w 1399136"/>
            <a:gd name="connsiteY7" fmla="*/ 219808 h 1639381"/>
            <a:gd name="connsiteX8" fmla="*/ 830385 w 1399136"/>
            <a:gd name="connsiteY8" fmla="*/ 293077 h 1639381"/>
            <a:gd name="connsiteX9" fmla="*/ 793750 w 1399136"/>
            <a:gd name="connsiteY9" fmla="*/ 317500 h 1639381"/>
            <a:gd name="connsiteX10" fmla="*/ 757116 w 1399136"/>
            <a:gd name="connsiteY10" fmla="*/ 366346 h 1639381"/>
            <a:gd name="connsiteX11" fmla="*/ 720481 w 1399136"/>
            <a:gd name="connsiteY11" fmla="*/ 390769 h 1639381"/>
            <a:gd name="connsiteX12" fmla="*/ 708270 w 1399136"/>
            <a:gd name="connsiteY12" fmla="*/ 427404 h 1639381"/>
            <a:gd name="connsiteX13" fmla="*/ 659423 w 1399136"/>
            <a:gd name="connsiteY13" fmla="*/ 464039 h 1639381"/>
            <a:gd name="connsiteX14" fmla="*/ 622789 w 1399136"/>
            <a:gd name="connsiteY14" fmla="*/ 512885 h 1639381"/>
            <a:gd name="connsiteX15" fmla="*/ 598366 w 1399136"/>
            <a:gd name="connsiteY15" fmla="*/ 549519 h 1639381"/>
            <a:gd name="connsiteX16" fmla="*/ 561731 w 1399136"/>
            <a:gd name="connsiteY16" fmla="*/ 598366 h 1639381"/>
            <a:gd name="connsiteX17" fmla="*/ 537308 w 1399136"/>
            <a:gd name="connsiteY17" fmla="*/ 635000 h 1639381"/>
            <a:gd name="connsiteX18" fmla="*/ 500673 w 1399136"/>
            <a:gd name="connsiteY18" fmla="*/ 671635 h 1639381"/>
            <a:gd name="connsiteX19" fmla="*/ 451827 w 1399136"/>
            <a:gd name="connsiteY19" fmla="*/ 757116 h 1639381"/>
            <a:gd name="connsiteX20" fmla="*/ 415193 w 1399136"/>
            <a:gd name="connsiteY20" fmla="*/ 769327 h 1639381"/>
            <a:gd name="connsiteX21" fmla="*/ 402981 w 1399136"/>
            <a:gd name="connsiteY21" fmla="*/ 818173 h 1639381"/>
            <a:gd name="connsiteX22" fmla="*/ 317500 w 1399136"/>
            <a:gd name="connsiteY22" fmla="*/ 879231 h 1639381"/>
            <a:gd name="connsiteX23" fmla="*/ 293077 w 1399136"/>
            <a:gd name="connsiteY23" fmla="*/ 928077 h 1639381"/>
            <a:gd name="connsiteX24" fmla="*/ 256443 w 1399136"/>
            <a:gd name="connsiteY24" fmla="*/ 952500 h 1639381"/>
            <a:gd name="connsiteX25" fmla="*/ 244231 w 1399136"/>
            <a:gd name="connsiteY25" fmla="*/ 989135 h 1639381"/>
            <a:gd name="connsiteX26" fmla="*/ 219808 w 1399136"/>
            <a:gd name="connsiteY26" fmla="*/ 1025769 h 1639381"/>
            <a:gd name="connsiteX27" fmla="*/ 207596 w 1399136"/>
            <a:gd name="connsiteY27" fmla="*/ 1074616 h 1639381"/>
            <a:gd name="connsiteX28" fmla="*/ 146539 w 1399136"/>
            <a:gd name="connsiteY28" fmla="*/ 1172308 h 1639381"/>
            <a:gd name="connsiteX29" fmla="*/ 122116 w 1399136"/>
            <a:gd name="connsiteY29" fmla="*/ 1270000 h 1639381"/>
            <a:gd name="connsiteX30" fmla="*/ 97693 w 1399136"/>
            <a:gd name="connsiteY30" fmla="*/ 1306635 h 1639381"/>
            <a:gd name="connsiteX31" fmla="*/ 73270 w 1399136"/>
            <a:gd name="connsiteY31" fmla="*/ 1404327 h 1639381"/>
            <a:gd name="connsiteX32" fmla="*/ 36635 w 1399136"/>
            <a:gd name="connsiteY32" fmla="*/ 1526443 h 1639381"/>
            <a:gd name="connsiteX33" fmla="*/ 0 w 1399136"/>
            <a:gd name="connsiteY33" fmla="*/ 1611923 h 163938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Lst>
          <a:rect l="l" t="t" r="r" b="b"/>
          <a:pathLst>
            <a:path w="1399136" h="1639381">
              <a:moveTo>
                <a:pt x="1392116" y="0"/>
              </a:moveTo>
              <a:cubicBezTo>
                <a:pt x="1343338" y="73167"/>
                <a:pt x="1399136" y="14387"/>
                <a:pt x="1318846" y="24423"/>
              </a:cubicBezTo>
              <a:cubicBezTo>
                <a:pt x="1300783" y="26681"/>
                <a:pt x="1286902" y="42085"/>
                <a:pt x="1270000" y="48846"/>
              </a:cubicBezTo>
              <a:cubicBezTo>
                <a:pt x="1190908" y="80483"/>
                <a:pt x="1190012" y="74109"/>
                <a:pt x="1099039" y="85481"/>
              </a:cubicBezTo>
              <a:cubicBezTo>
                <a:pt x="1082757" y="93622"/>
                <a:pt x="1065006" y="99323"/>
                <a:pt x="1050193" y="109904"/>
              </a:cubicBezTo>
              <a:cubicBezTo>
                <a:pt x="970155" y="167074"/>
                <a:pt x="1055508" y="132556"/>
                <a:pt x="976923" y="158750"/>
              </a:cubicBezTo>
              <a:cubicBezTo>
                <a:pt x="960641" y="170962"/>
                <a:pt x="944639" y="183555"/>
                <a:pt x="928077" y="195385"/>
              </a:cubicBezTo>
              <a:cubicBezTo>
                <a:pt x="916134" y="203915"/>
                <a:pt x="902718" y="210412"/>
                <a:pt x="891443" y="219808"/>
              </a:cubicBezTo>
              <a:cubicBezTo>
                <a:pt x="771396" y="319848"/>
                <a:pt x="926453" y="197010"/>
                <a:pt x="830385" y="293077"/>
              </a:cubicBezTo>
              <a:cubicBezTo>
                <a:pt x="820007" y="303455"/>
                <a:pt x="805962" y="309359"/>
                <a:pt x="793750" y="317500"/>
              </a:cubicBezTo>
              <a:cubicBezTo>
                <a:pt x="781539" y="333782"/>
                <a:pt x="771507" y="351955"/>
                <a:pt x="757116" y="366346"/>
              </a:cubicBezTo>
              <a:cubicBezTo>
                <a:pt x="746738" y="376724"/>
                <a:pt x="729649" y="379309"/>
                <a:pt x="720481" y="390769"/>
              </a:cubicBezTo>
              <a:cubicBezTo>
                <a:pt x="712440" y="400820"/>
                <a:pt x="716511" y="417515"/>
                <a:pt x="708270" y="427404"/>
              </a:cubicBezTo>
              <a:cubicBezTo>
                <a:pt x="695240" y="443040"/>
                <a:pt x="673815" y="449647"/>
                <a:pt x="659423" y="464039"/>
              </a:cubicBezTo>
              <a:cubicBezTo>
                <a:pt x="645032" y="478430"/>
                <a:pt x="634619" y="496324"/>
                <a:pt x="622789" y="512885"/>
              </a:cubicBezTo>
              <a:cubicBezTo>
                <a:pt x="614259" y="524828"/>
                <a:pt x="606896" y="537576"/>
                <a:pt x="598366" y="549519"/>
              </a:cubicBezTo>
              <a:cubicBezTo>
                <a:pt x="586536" y="566081"/>
                <a:pt x="573561" y="581804"/>
                <a:pt x="561731" y="598366"/>
              </a:cubicBezTo>
              <a:cubicBezTo>
                <a:pt x="553201" y="610309"/>
                <a:pt x="546704" y="623725"/>
                <a:pt x="537308" y="635000"/>
              </a:cubicBezTo>
              <a:cubicBezTo>
                <a:pt x="526252" y="648267"/>
                <a:pt x="510711" y="657582"/>
                <a:pt x="500673" y="671635"/>
              </a:cubicBezTo>
              <a:cubicBezTo>
                <a:pt x="488654" y="688461"/>
                <a:pt x="471055" y="741733"/>
                <a:pt x="451827" y="757116"/>
              </a:cubicBezTo>
              <a:cubicBezTo>
                <a:pt x="441776" y="765157"/>
                <a:pt x="427404" y="765257"/>
                <a:pt x="415193" y="769327"/>
              </a:cubicBezTo>
              <a:cubicBezTo>
                <a:pt x="411122" y="785609"/>
                <a:pt x="412736" y="804516"/>
                <a:pt x="402981" y="818173"/>
              </a:cubicBezTo>
              <a:cubicBezTo>
                <a:pt x="396095" y="827814"/>
                <a:pt x="332345" y="869334"/>
                <a:pt x="317500" y="879231"/>
              </a:cubicBezTo>
              <a:cubicBezTo>
                <a:pt x="309359" y="895513"/>
                <a:pt x="304731" y="914092"/>
                <a:pt x="293077" y="928077"/>
              </a:cubicBezTo>
              <a:cubicBezTo>
                <a:pt x="283682" y="939352"/>
                <a:pt x="265611" y="941040"/>
                <a:pt x="256443" y="952500"/>
              </a:cubicBezTo>
              <a:cubicBezTo>
                <a:pt x="248402" y="962552"/>
                <a:pt x="249988" y="977622"/>
                <a:pt x="244231" y="989135"/>
              </a:cubicBezTo>
              <a:cubicBezTo>
                <a:pt x="237668" y="1002262"/>
                <a:pt x="227949" y="1013558"/>
                <a:pt x="219808" y="1025769"/>
              </a:cubicBezTo>
              <a:cubicBezTo>
                <a:pt x="215737" y="1042051"/>
                <a:pt x="213489" y="1058901"/>
                <a:pt x="207596" y="1074616"/>
              </a:cubicBezTo>
              <a:cubicBezTo>
                <a:pt x="190834" y="1119315"/>
                <a:pt x="175354" y="1133887"/>
                <a:pt x="146539" y="1172308"/>
              </a:cubicBezTo>
              <a:lnTo>
                <a:pt x="122116" y="1270000"/>
              </a:lnTo>
              <a:cubicBezTo>
                <a:pt x="118556" y="1284238"/>
                <a:pt x="104257" y="1293508"/>
                <a:pt x="97693" y="1306635"/>
              </a:cubicBezTo>
              <a:cubicBezTo>
                <a:pt x="82869" y="1336283"/>
                <a:pt x="81633" y="1373663"/>
                <a:pt x="73270" y="1404327"/>
              </a:cubicBezTo>
              <a:cubicBezTo>
                <a:pt x="59303" y="1455538"/>
                <a:pt x="44812" y="1477381"/>
                <a:pt x="36635" y="1526443"/>
              </a:cubicBezTo>
              <a:cubicBezTo>
                <a:pt x="19190" y="1631115"/>
                <a:pt x="54914" y="1639381"/>
                <a:pt x="0" y="1611923"/>
              </a:cubicBezTo>
            </a:path>
          </a:pathLst>
        </a:custGeom>
        <a:ln>
          <a:solidFill>
            <a:schemeClr val="bg1">
              <a:lumMod val="75000"/>
            </a:schemeClr>
          </a:solidFill>
          <a:prstDash val="dash"/>
        </a:ln>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US" sz="1100"/>
        </a:p>
      </xdr:txBody>
    </xdr:sp>
    <xdr:clientData/>
  </xdr:twoCellAnchor>
  <xdr:twoCellAnchor>
    <xdr:from>
      <xdr:col>33</xdr:col>
      <xdr:colOff>195384</xdr:colOff>
      <xdr:row>43</xdr:row>
      <xdr:rowOff>0</xdr:rowOff>
    </xdr:from>
    <xdr:to>
      <xdr:col>47</xdr:col>
      <xdr:colOff>170961</xdr:colOff>
      <xdr:row>43</xdr:row>
      <xdr:rowOff>3</xdr:rowOff>
    </xdr:to>
    <xdr:cxnSp macro="">
      <xdr:nvCxnSpPr>
        <xdr:cNvPr id="21" name="Straight Connector 20"/>
        <xdr:cNvCxnSpPr/>
      </xdr:nvCxnSpPr>
      <xdr:spPr>
        <a:xfrm flipV="1">
          <a:off x="7158159" y="8353425"/>
          <a:ext cx="2909277" cy="3"/>
        </a:xfrm>
        <a:prstGeom prst="line">
          <a:avLst/>
        </a:prstGeom>
        <a:ln>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48</xdr:col>
      <xdr:colOff>24424</xdr:colOff>
      <xdr:row>43</xdr:row>
      <xdr:rowOff>12211</xdr:rowOff>
    </xdr:from>
    <xdr:to>
      <xdr:col>48</xdr:col>
      <xdr:colOff>24426</xdr:colOff>
      <xdr:row>47</xdr:row>
      <xdr:rowOff>158751</xdr:rowOff>
    </xdr:to>
    <xdr:cxnSp macro="">
      <xdr:nvCxnSpPr>
        <xdr:cNvPr id="22" name="Straight Connector 21"/>
        <xdr:cNvCxnSpPr/>
      </xdr:nvCxnSpPr>
      <xdr:spPr>
        <a:xfrm rot="5400000" flipH="1" flipV="1">
          <a:off x="9676180" y="8819905"/>
          <a:ext cx="908540" cy="2"/>
        </a:xfrm>
        <a:prstGeom prst="line">
          <a:avLst/>
        </a:prstGeom>
        <a:ln>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54704</xdr:colOff>
      <xdr:row>36</xdr:row>
      <xdr:rowOff>91289</xdr:rowOff>
    </xdr:from>
    <xdr:to>
      <xdr:col>48</xdr:col>
      <xdr:colOff>30281</xdr:colOff>
      <xdr:row>36</xdr:row>
      <xdr:rowOff>91292</xdr:rowOff>
    </xdr:to>
    <xdr:cxnSp macro="">
      <xdr:nvCxnSpPr>
        <xdr:cNvPr id="23" name="Straight Connector 22"/>
        <xdr:cNvCxnSpPr/>
      </xdr:nvCxnSpPr>
      <xdr:spPr>
        <a:xfrm flipV="1">
          <a:off x="7227029" y="7025489"/>
          <a:ext cx="2909277" cy="3"/>
        </a:xfrm>
        <a:prstGeom prst="line">
          <a:avLst/>
        </a:prstGeom>
        <a:ln>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35</xdr:col>
      <xdr:colOff>189034</xdr:colOff>
      <xdr:row>9</xdr:row>
      <xdr:rowOff>12210</xdr:rowOff>
    </xdr:from>
    <xdr:to>
      <xdr:col>35</xdr:col>
      <xdr:colOff>195386</xdr:colOff>
      <xdr:row>43</xdr:row>
      <xdr:rowOff>11965</xdr:rowOff>
    </xdr:to>
    <xdr:cxnSp macro="">
      <xdr:nvCxnSpPr>
        <xdr:cNvPr id="26" name="Straight Connector 25"/>
        <xdr:cNvCxnSpPr/>
      </xdr:nvCxnSpPr>
      <xdr:spPr>
        <a:xfrm rot="5400000">
          <a:off x="4254745" y="5042874"/>
          <a:ext cx="6638680" cy="6352"/>
        </a:xfrm>
        <a:prstGeom prst="line">
          <a:avLst/>
        </a:prstGeom>
        <a:ln>
          <a:headEnd type="arrow" w="med" len="med"/>
          <a:tailEnd type="arrow"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18077</xdr:colOff>
      <xdr:row>54</xdr:row>
      <xdr:rowOff>48845</xdr:rowOff>
    </xdr:from>
    <xdr:to>
      <xdr:col>48</xdr:col>
      <xdr:colOff>12213</xdr:colOff>
      <xdr:row>54</xdr:row>
      <xdr:rowOff>54708</xdr:rowOff>
    </xdr:to>
    <xdr:cxnSp macro="">
      <xdr:nvCxnSpPr>
        <xdr:cNvPr id="29" name="Straight Connector 28"/>
        <xdr:cNvCxnSpPr/>
      </xdr:nvCxnSpPr>
      <xdr:spPr>
        <a:xfrm rot="10800000" flipV="1">
          <a:off x="5723552" y="10535870"/>
          <a:ext cx="4394686" cy="5863"/>
        </a:xfrm>
        <a:prstGeom prst="line">
          <a:avLst/>
        </a:prstGeom>
        <a:ln>
          <a:headEnd type="arrow" w="med" len="med"/>
          <a:tailEnd type="arrow"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176821</xdr:colOff>
      <xdr:row>43</xdr:row>
      <xdr:rowOff>24423</xdr:rowOff>
    </xdr:from>
    <xdr:to>
      <xdr:col>28</xdr:col>
      <xdr:colOff>183173</xdr:colOff>
      <xdr:row>60</xdr:row>
      <xdr:rowOff>170716</xdr:rowOff>
    </xdr:to>
    <xdr:cxnSp macro="">
      <xdr:nvCxnSpPr>
        <xdr:cNvPr id="30" name="Straight Connector 29"/>
        <xdr:cNvCxnSpPr/>
      </xdr:nvCxnSpPr>
      <xdr:spPr>
        <a:xfrm rot="5400000">
          <a:off x="4383575" y="10086119"/>
          <a:ext cx="3422893" cy="6352"/>
        </a:xfrm>
        <a:prstGeom prst="line">
          <a:avLst/>
        </a:prstGeom>
        <a:ln>
          <a:headEnd type="arrow" w="med" len="med"/>
          <a:tailEnd type="arrow"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26096</xdr:colOff>
      <xdr:row>29</xdr:row>
      <xdr:rowOff>52192</xdr:rowOff>
    </xdr:from>
    <xdr:to>
      <xdr:col>28</xdr:col>
      <xdr:colOff>195719</xdr:colOff>
      <xdr:row>30</xdr:row>
      <xdr:rowOff>13048</xdr:rowOff>
    </xdr:to>
    <xdr:sp macro="" textlink="">
      <xdr:nvSpPr>
        <xdr:cNvPr id="35" name="Rectangle 34"/>
        <xdr:cNvSpPr/>
      </xdr:nvSpPr>
      <xdr:spPr>
        <a:xfrm>
          <a:off x="26096" y="5767192"/>
          <a:ext cx="6080342" cy="156575"/>
        </a:xfrm>
        <a:prstGeom prst="rect">
          <a:avLst/>
        </a:prstGeom>
        <a:solidFill>
          <a:schemeClr val="accent6">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3</xdr:col>
      <xdr:colOff>0</xdr:colOff>
      <xdr:row>5</xdr:row>
      <xdr:rowOff>182671</xdr:rowOff>
    </xdr:from>
    <xdr:to>
      <xdr:col>24</xdr:col>
      <xdr:colOff>143527</xdr:colOff>
      <xdr:row>23</xdr:row>
      <xdr:rowOff>13048</xdr:rowOff>
    </xdr:to>
    <xdr:sp macro="" textlink="">
      <xdr:nvSpPr>
        <xdr:cNvPr id="36" name="Explosion 2 35"/>
        <xdr:cNvSpPr/>
      </xdr:nvSpPr>
      <xdr:spPr>
        <a:xfrm>
          <a:off x="665445" y="1161267"/>
          <a:ext cx="4553733" cy="3353322"/>
        </a:xfrm>
        <a:prstGeom prst="irregularSeal2">
          <a:avLst/>
        </a:prstGeom>
        <a:solidFill>
          <a:schemeClr val="accent3">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7</xdr:col>
      <xdr:colOff>178495</xdr:colOff>
      <xdr:row>10</xdr:row>
      <xdr:rowOff>65239</xdr:rowOff>
    </xdr:from>
    <xdr:to>
      <xdr:col>27</xdr:col>
      <xdr:colOff>52192</xdr:colOff>
      <xdr:row>24</xdr:row>
      <xdr:rowOff>126304</xdr:rowOff>
    </xdr:to>
    <xdr:sp macro="" textlink="">
      <xdr:nvSpPr>
        <xdr:cNvPr id="37" name="Explosion 2 36"/>
        <xdr:cNvSpPr/>
      </xdr:nvSpPr>
      <xdr:spPr>
        <a:xfrm>
          <a:off x="1705105" y="2022431"/>
          <a:ext cx="4049039" cy="2801133"/>
        </a:xfrm>
        <a:prstGeom prst="irregularSeal2">
          <a:avLst/>
        </a:prstGeom>
        <a:solidFill>
          <a:schemeClr val="accent3">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0</xdr:col>
      <xdr:colOff>0</xdr:colOff>
      <xdr:row>4</xdr:row>
      <xdr:rowOff>13046</xdr:rowOff>
    </xdr:from>
    <xdr:to>
      <xdr:col>15</xdr:col>
      <xdr:colOff>191022</xdr:colOff>
      <xdr:row>19</xdr:row>
      <xdr:rowOff>96032</xdr:rowOff>
    </xdr:to>
    <xdr:sp macro="" textlink="">
      <xdr:nvSpPr>
        <xdr:cNvPr id="38" name="Explosion 2 37"/>
        <xdr:cNvSpPr/>
      </xdr:nvSpPr>
      <xdr:spPr>
        <a:xfrm>
          <a:off x="0" y="795923"/>
          <a:ext cx="3387769" cy="3018773"/>
        </a:xfrm>
        <a:prstGeom prst="irregularSeal2">
          <a:avLst/>
        </a:prstGeom>
        <a:solidFill>
          <a:schemeClr val="accent3">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13</xdr:col>
      <xdr:colOff>144049</xdr:colOff>
      <xdr:row>9</xdr:row>
      <xdr:rowOff>104382</xdr:rowOff>
    </xdr:from>
    <xdr:to>
      <xdr:col>27</xdr:col>
      <xdr:colOff>117431</xdr:colOff>
      <xdr:row>20</xdr:row>
      <xdr:rowOff>104904</xdr:rowOff>
    </xdr:to>
    <xdr:sp macro="" textlink="">
      <xdr:nvSpPr>
        <xdr:cNvPr id="39" name="Explosion 2 38"/>
        <xdr:cNvSpPr/>
      </xdr:nvSpPr>
      <xdr:spPr>
        <a:xfrm rot="1227296">
          <a:off x="2923261" y="1865855"/>
          <a:ext cx="2896122" cy="2153433"/>
        </a:xfrm>
        <a:prstGeom prst="irregularSeal2">
          <a:avLst/>
        </a:prstGeom>
        <a:solidFill>
          <a:schemeClr val="accent3">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23</xdr:col>
      <xdr:colOff>5866</xdr:colOff>
      <xdr:row>38</xdr:row>
      <xdr:rowOff>169622</xdr:rowOff>
    </xdr:from>
    <xdr:to>
      <xdr:col>23</xdr:col>
      <xdr:colOff>51585</xdr:colOff>
      <xdr:row>41</xdr:row>
      <xdr:rowOff>52192</xdr:rowOff>
    </xdr:to>
    <xdr:sp macro="" textlink="">
      <xdr:nvSpPr>
        <xdr:cNvPr id="40" name="Rectangle 39"/>
        <xdr:cNvSpPr/>
      </xdr:nvSpPr>
      <xdr:spPr>
        <a:xfrm>
          <a:off x="4872750" y="7633047"/>
          <a:ext cx="45719" cy="469727"/>
        </a:xfrm>
        <a:prstGeom prst="rect">
          <a:avLst/>
        </a:prstGeom>
        <a:solidFill>
          <a:schemeClr val="bg1">
            <a:lumMod val="85000"/>
          </a:schemeClr>
        </a:solidFill>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21</xdr:col>
      <xdr:colOff>13047</xdr:colOff>
      <xdr:row>39</xdr:row>
      <xdr:rowOff>52192</xdr:rowOff>
    </xdr:from>
    <xdr:to>
      <xdr:col>22</xdr:col>
      <xdr:colOff>156575</xdr:colOff>
      <xdr:row>40</xdr:row>
      <xdr:rowOff>143528</xdr:rowOff>
    </xdr:to>
    <xdr:sp macro="" textlink="">
      <xdr:nvSpPr>
        <xdr:cNvPr id="41" name="Oval 40"/>
        <xdr:cNvSpPr/>
      </xdr:nvSpPr>
      <xdr:spPr>
        <a:xfrm>
          <a:off x="4462396" y="7711336"/>
          <a:ext cx="352295" cy="287055"/>
        </a:xfrm>
        <a:prstGeom prst="ellipse">
          <a:avLst/>
        </a:prstGeom>
        <a:solidFill>
          <a:schemeClr val="accent6">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24</xdr:col>
      <xdr:colOff>-1</xdr:colOff>
      <xdr:row>43</xdr:row>
      <xdr:rowOff>13047</xdr:rowOff>
    </xdr:from>
    <xdr:to>
      <xdr:col>26</xdr:col>
      <xdr:colOff>195718</xdr:colOff>
      <xdr:row>43</xdr:row>
      <xdr:rowOff>91335</xdr:rowOff>
    </xdr:to>
    <xdr:sp macro="" textlink="">
      <xdr:nvSpPr>
        <xdr:cNvPr id="42" name="Rectangle 41"/>
        <xdr:cNvSpPr/>
      </xdr:nvSpPr>
      <xdr:spPr>
        <a:xfrm>
          <a:off x="5075650" y="8455068"/>
          <a:ext cx="613253" cy="78288"/>
        </a:xfrm>
        <a:prstGeom prst="rect">
          <a:avLst/>
        </a:prstGeom>
        <a:solidFill>
          <a:schemeClr val="accent6">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23</xdr:col>
      <xdr:colOff>204591</xdr:colOff>
      <xdr:row>39</xdr:row>
      <xdr:rowOff>78288</xdr:rowOff>
    </xdr:from>
    <xdr:to>
      <xdr:col>24</xdr:col>
      <xdr:colOff>104383</xdr:colOff>
      <xdr:row>43</xdr:row>
      <xdr:rowOff>21921</xdr:rowOff>
    </xdr:to>
    <xdr:sp macro="" textlink="">
      <xdr:nvSpPr>
        <xdr:cNvPr id="43" name="Rectangle 42"/>
        <xdr:cNvSpPr/>
      </xdr:nvSpPr>
      <xdr:spPr>
        <a:xfrm>
          <a:off x="5071475" y="7737432"/>
          <a:ext cx="108559" cy="726510"/>
        </a:xfrm>
        <a:prstGeom prst="rect">
          <a:avLst/>
        </a:prstGeom>
        <a:solidFill>
          <a:schemeClr val="accent6">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16</xdr:col>
      <xdr:colOff>65239</xdr:colOff>
      <xdr:row>41</xdr:row>
      <xdr:rowOff>134001</xdr:rowOff>
    </xdr:from>
    <xdr:to>
      <xdr:col>23</xdr:col>
      <xdr:colOff>44315</xdr:colOff>
      <xdr:row>43</xdr:row>
      <xdr:rowOff>45986</xdr:rowOff>
    </xdr:to>
    <xdr:sp macro="" textlink="">
      <xdr:nvSpPr>
        <xdr:cNvPr id="44" name="TextBox 43"/>
        <xdr:cNvSpPr txBox="1"/>
      </xdr:nvSpPr>
      <xdr:spPr>
        <a:xfrm>
          <a:off x="3470753" y="8184583"/>
          <a:ext cx="1440446" cy="30342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ctr"/>
          <a:r>
            <a:rPr lang="en-US" sz="1100"/>
            <a:t>Basketball Goal</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48846</xdr:colOff>
      <xdr:row>30</xdr:row>
      <xdr:rowOff>14007</xdr:rowOff>
    </xdr:from>
    <xdr:to>
      <xdr:col>33</xdr:col>
      <xdr:colOff>196103</xdr:colOff>
      <xdr:row>30</xdr:row>
      <xdr:rowOff>36638</xdr:rowOff>
    </xdr:to>
    <xdr:cxnSp macro="">
      <xdr:nvCxnSpPr>
        <xdr:cNvPr id="2" name="Straight Connector 1"/>
        <xdr:cNvCxnSpPr/>
      </xdr:nvCxnSpPr>
      <xdr:spPr>
        <a:xfrm flipV="1">
          <a:off x="48846" y="5911103"/>
          <a:ext cx="7150933" cy="22631"/>
        </a:xfrm>
        <a:prstGeom prst="line">
          <a:avLst/>
        </a:prstGeom>
        <a:ln>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183173</xdr:colOff>
      <xdr:row>44</xdr:row>
      <xdr:rowOff>133856</xdr:rowOff>
    </xdr:from>
    <xdr:to>
      <xdr:col>27</xdr:col>
      <xdr:colOff>48845</xdr:colOff>
      <xdr:row>58</xdr:row>
      <xdr:rowOff>183173</xdr:rowOff>
    </xdr:to>
    <xdr:sp macro="" textlink="">
      <xdr:nvSpPr>
        <xdr:cNvPr id="3" name="Rectangle 2"/>
        <xdr:cNvSpPr/>
      </xdr:nvSpPr>
      <xdr:spPr>
        <a:xfrm>
          <a:off x="5679098" y="8544431"/>
          <a:ext cx="75222" cy="2754417"/>
        </a:xfrm>
        <a:prstGeom prst="rect">
          <a:avLst/>
        </a:prstGeom>
        <a:solidFill>
          <a:schemeClr val="bg1">
            <a:lumMod val="85000"/>
          </a:schemeClr>
        </a:solidFill>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18</xdr:col>
      <xdr:colOff>203847</xdr:colOff>
      <xdr:row>26</xdr:row>
      <xdr:rowOff>135584</xdr:rowOff>
    </xdr:from>
    <xdr:to>
      <xdr:col>28</xdr:col>
      <xdr:colOff>177649</xdr:colOff>
      <xdr:row>33</xdr:row>
      <xdr:rowOff>183173</xdr:rowOff>
    </xdr:to>
    <xdr:sp macro="" textlink="">
      <xdr:nvSpPr>
        <xdr:cNvPr id="4" name="Chord 3"/>
        <xdr:cNvSpPr/>
      </xdr:nvSpPr>
      <xdr:spPr>
        <a:xfrm rot="16200000">
          <a:off x="4367478" y="4773053"/>
          <a:ext cx="1381089" cy="2069302"/>
        </a:xfrm>
        <a:prstGeom prst="chord">
          <a:avLst>
            <a:gd name="adj1" fmla="val 5328894"/>
            <a:gd name="adj2" fmla="val 16200000"/>
          </a:avLst>
        </a:prstGeom>
        <a:solidFill>
          <a:schemeClr val="bg2">
            <a:lumMod val="75000"/>
          </a:schemeClr>
        </a:solidFill>
        <a:ln>
          <a:solidFill>
            <a:schemeClr val="bg1">
              <a:lumMod val="7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16</xdr:col>
      <xdr:colOff>24912</xdr:colOff>
      <xdr:row>30</xdr:row>
      <xdr:rowOff>48846</xdr:rowOff>
    </xdr:from>
    <xdr:to>
      <xdr:col>22</xdr:col>
      <xdr:colOff>62718</xdr:colOff>
      <xdr:row>35</xdr:row>
      <xdr:rowOff>36635</xdr:rowOff>
    </xdr:to>
    <xdr:sp macro="" textlink="">
      <xdr:nvSpPr>
        <xdr:cNvPr id="5" name="Rectangle 4"/>
        <xdr:cNvSpPr/>
      </xdr:nvSpPr>
      <xdr:spPr>
        <a:xfrm>
          <a:off x="3425337" y="5792421"/>
          <a:ext cx="1295106" cy="940289"/>
        </a:xfrm>
        <a:prstGeom prst="rect">
          <a:avLst/>
        </a:prstGeom>
        <a:solidFill>
          <a:sysClr val="window" lastClr="FF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8</xdr:col>
      <xdr:colOff>87154</xdr:colOff>
      <xdr:row>30</xdr:row>
      <xdr:rowOff>190702</xdr:rowOff>
    </xdr:from>
    <xdr:to>
      <xdr:col>15</xdr:col>
      <xdr:colOff>66230</xdr:colOff>
      <xdr:row>32</xdr:row>
      <xdr:rowOff>93162</xdr:rowOff>
    </xdr:to>
    <xdr:sp macro="" textlink="">
      <xdr:nvSpPr>
        <xdr:cNvPr id="6" name="TextBox 5"/>
        <xdr:cNvSpPr txBox="1"/>
      </xdr:nvSpPr>
      <xdr:spPr>
        <a:xfrm>
          <a:off x="1811179" y="5934277"/>
          <a:ext cx="1445926" cy="28346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ctr"/>
          <a:r>
            <a:rPr lang="en-US" sz="1100"/>
            <a:t>Existing Driveway</a:t>
          </a:r>
        </a:p>
      </xdr:txBody>
    </xdr:sp>
    <xdr:clientData/>
  </xdr:twoCellAnchor>
  <xdr:twoCellAnchor>
    <xdr:from>
      <xdr:col>20</xdr:col>
      <xdr:colOff>12211</xdr:colOff>
      <xdr:row>59</xdr:row>
      <xdr:rowOff>12211</xdr:rowOff>
    </xdr:from>
    <xdr:to>
      <xdr:col>26</xdr:col>
      <xdr:colOff>165770</xdr:colOff>
      <xdr:row>67</xdr:row>
      <xdr:rowOff>0</xdr:rowOff>
    </xdr:to>
    <xdr:sp macro="" textlink="">
      <xdr:nvSpPr>
        <xdr:cNvPr id="7" name="Freeform 6"/>
        <xdr:cNvSpPr/>
      </xdr:nvSpPr>
      <xdr:spPr>
        <a:xfrm>
          <a:off x="4250836" y="11318386"/>
          <a:ext cx="1410859" cy="1600304"/>
        </a:xfrm>
        <a:custGeom>
          <a:avLst/>
          <a:gdLst>
            <a:gd name="connsiteX0" fmla="*/ 1392116 w 1399136"/>
            <a:gd name="connsiteY0" fmla="*/ 0 h 1639381"/>
            <a:gd name="connsiteX1" fmla="*/ 1318846 w 1399136"/>
            <a:gd name="connsiteY1" fmla="*/ 24423 h 1639381"/>
            <a:gd name="connsiteX2" fmla="*/ 1270000 w 1399136"/>
            <a:gd name="connsiteY2" fmla="*/ 48846 h 1639381"/>
            <a:gd name="connsiteX3" fmla="*/ 1099039 w 1399136"/>
            <a:gd name="connsiteY3" fmla="*/ 85481 h 1639381"/>
            <a:gd name="connsiteX4" fmla="*/ 1050193 w 1399136"/>
            <a:gd name="connsiteY4" fmla="*/ 109904 h 1639381"/>
            <a:gd name="connsiteX5" fmla="*/ 976923 w 1399136"/>
            <a:gd name="connsiteY5" fmla="*/ 158750 h 1639381"/>
            <a:gd name="connsiteX6" fmla="*/ 928077 w 1399136"/>
            <a:gd name="connsiteY6" fmla="*/ 195385 h 1639381"/>
            <a:gd name="connsiteX7" fmla="*/ 891443 w 1399136"/>
            <a:gd name="connsiteY7" fmla="*/ 219808 h 1639381"/>
            <a:gd name="connsiteX8" fmla="*/ 830385 w 1399136"/>
            <a:gd name="connsiteY8" fmla="*/ 293077 h 1639381"/>
            <a:gd name="connsiteX9" fmla="*/ 793750 w 1399136"/>
            <a:gd name="connsiteY9" fmla="*/ 317500 h 1639381"/>
            <a:gd name="connsiteX10" fmla="*/ 757116 w 1399136"/>
            <a:gd name="connsiteY10" fmla="*/ 366346 h 1639381"/>
            <a:gd name="connsiteX11" fmla="*/ 720481 w 1399136"/>
            <a:gd name="connsiteY11" fmla="*/ 390769 h 1639381"/>
            <a:gd name="connsiteX12" fmla="*/ 708270 w 1399136"/>
            <a:gd name="connsiteY12" fmla="*/ 427404 h 1639381"/>
            <a:gd name="connsiteX13" fmla="*/ 659423 w 1399136"/>
            <a:gd name="connsiteY13" fmla="*/ 464039 h 1639381"/>
            <a:gd name="connsiteX14" fmla="*/ 622789 w 1399136"/>
            <a:gd name="connsiteY14" fmla="*/ 512885 h 1639381"/>
            <a:gd name="connsiteX15" fmla="*/ 598366 w 1399136"/>
            <a:gd name="connsiteY15" fmla="*/ 549519 h 1639381"/>
            <a:gd name="connsiteX16" fmla="*/ 561731 w 1399136"/>
            <a:gd name="connsiteY16" fmla="*/ 598366 h 1639381"/>
            <a:gd name="connsiteX17" fmla="*/ 537308 w 1399136"/>
            <a:gd name="connsiteY17" fmla="*/ 635000 h 1639381"/>
            <a:gd name="connsiteX18" fmla="*/ 500673 w 1399136"/>
            <a:gd name="connsiteY18" fmla="*/ 671635 h 1639381"/>
            <a:gd name="connsiteX19" fmla="*/ 451827 w 1399136"/>
            <a:gd name="connsiteY19" fmla="*/ 757116 h 1639381"/>
            <a:gd name="connsiteX20" fmla="*/ 415193 w 1399136"/>
            <a:gd name="connsiteY20" fmla="*/ 769327 h 1639381"/>
            <a:gd name="connsiteX21" fmla="*/ 402981 w 1399136"/>
            <a:gd name="connsiteY21" fmla="*/ 818173 h 1639381"/>
            <a:gd name="connsiteX22" fmla="*/ 317500 w 1399136"/>
            <a:gd name="connsiteY22" fmla="*/ 879231 h 1639381"/>
            <a:gd name="connsiteX23" fmla="*/ 293077 w 1399136"/>
            <a:gd name="connsiteY23" fmla="*/ 928077 h 1639381"/>
            <a:gd name="connsiteX24" fmla="*/ 256443 w 1399136"/>
            <a:gd name="connsiteY24" fmla="*/ 952500 h 1639381"/>
            <a:gd name="connsiteX25" fmla="*/ 244231 w 1399136"/>
            <a:gd name="connsiteY25" fmla="*/ 989135 h 1639381"/>
            <a:gd name="connsiteX26" fmla="*/ 219808 w 1399136"/>
            <a:gd name="connsiteY26" fmla="*/ 1025769 h 1639381"/>
            <a:gd name="connsiteX27" fmla="*/ 207596 w 1399136"/>
            <a:gd name="connsiteY27" fmla="*/ 1074616 h 1639381"/>
            <a:gd name="connsiteX28" fmla="*/ 146539 w 1399136"/>
            <a:gd name="connsiteY28" fmla="*/ 1172308 h 1639381"/>
            <a:gd name="connsiteX29" fmla="*/ 122116 w 1399136"/>
            <a:gd name="connsiteY29" fmla="*/ 1270000 h 1639381"/>
            <a:gd name="connsiteX30" fmla="*/ 97693 w 1399136"/>
            <a:gd name="connsiteY30" fmla="*/ 1306635 h 1639381"/>
            <a:gd name="connsiteX31" fmla="*/ 73270 w 1399136"/>
            <a:gd name="connsiteY31" fmla="*/ 1404327 h 1639381"/>
            <a:gd name="connsiteX32" fmla="*/ 36635 w 1399136"/>
            <a:gd name="connsiteY32" fmla="*/ 1526443 h 1639381"/>
            <a:gd name="connsiteX33" fmla="*/ 0 w 1399136"/>
            <a:gd name="connsiteY33" fmla="*/ 1611923 h 163938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Lst>
          <a:rect l="l" t="t" r="r" b="b"/>
          <a:pathLst>
            <a:path w="1399136" h="1639381">
              <a:moveTo>
                <a:pt x="1392116" y="0"/>
              </a:moveTo>
              <a:cubicBezTo>
                <a:pt x="1343338" y="73167"/>
                <a:pt x="1399136" y="14387"/>
                <a:pt x="1318846" y="24423"/>
              </a:cubicBezTo>
              <a:cubicBezTo>
                <a:pt x="1300783" y="26681"/>
                <a:pt x="1286902" y="42085"/>
                <a:pt x="1270000" y="48846"/>
              </a:cubicBezTo>
              <a:cubicBezTo>
                <a:pt x="1190908" y="80483"/>
                <a:pt x="1190012" y="74109"/>
                <a:pt x="1099039" y="85481"/>
              </a:cubicBezTo>
              <a:cubicBezTo>
                <a:pt x="1082757" y="93622"/>
                <a:pt x="1065006" y="99323"/>
                <a:pt x="1050193" y="109904"/>
              </a:cubicBezTo>
              <a:cubicBezTo>
                <a:pt x="970155" y="167074"/>
                <a:pt x="1055508" y="132556"/>
                <a:pt x="976923" y="158750"/>
              </a:cubicBezTo>
              <a:cubicBezTo>
                <a:pt x="960641" y="170962"/>
                <a:pt x="944639" y="183555"/>
                <a:pt x="928077" y="195385"/>
              </a:cubicBezTo>
              <a:cubicBezTo>
                <a:pt x="916134" y="203915"/>
                <a:pt x="902718" y="210412"/>
                <a:pt x="891443" y="219808"/>
              </a:cubicBezTo>
              <a:cubicBezTo>
                <a:pt x="771396" y="319848"/>
                <a:pt x="926453" y="197010"/>
                <a:pt x="830385" y="293077"/>
              </a:cubicBezTo>
              <a:cubicBezTo>
                <a:pt x="820007" y="303455"/>
                <a:pt x="805962" y="309359"/>
                <a:pt x="793750" y="317500"/>
              </a:cubicBezTo>
              <a:cubicBezTo>
                <a:pt x="781539" y="333782"/>
                <a:pt x="771507" y="351955"/>
                <a:pt x="757116" y="366346"/>
              </a:cubicBezTo>
              <a:cubicBezTo>
                <a:pt x="746738" y="376724"/>
                <a:pt x="729649" y="379309"/>
                <a:pt x="720481" y="390769"/>
              </a:cubicBezTo>
              <a:cubicBezTo>
                <a:pt x="712440" y="400820"/>
                <a:pt x="716511" y="417515"/>
                <a:pt x="708270" y="427404"/>
              </a:cubicBezTo>
              <a:cubicBezTo>
                <a:pt x="695240" y="443040"/>
                <a:pt x="673815" y="449647"/>
                <a:pt x="659423" y="464039"/>
              </a:cubicBezTo>
              <a:cubicBezTo>
                <a:pt x="645032" y="478430"/>
                <a:pt x="634619" y="496324"/>
                <a:pt x="622789" y="512885"/>
              </a:cubicBezTo>
              <a:cubicBezTo>
                <a:pt x="614259" y="524828"/>
                <a:pt x="606896" y="537576"/>
                <a:pt x="598366" y="549519"/>
              </a:cubicBezTo>
              <a:cubicBezTo>
                <a:pt x="586536" y="566081"/>
                <a:pt x="573561" y="581804"/>
                <a:pt x="561731" y="598366"/>
              </a:cubicBezTo>
              <a:cubicBezTo>
                <a:pt x="553201" y="610309"/>
                <a:pt x="546704" y="623725"/>
                <a:pt x="537308" y="635000"/>
              </a:cubicBezTo>
              <a:cubicBezTo>
                <a:pt x="526252" y="648267"/>
                <a:pt x="510711" y="657582"/>
                <a:pt x="500673" y="671635"/>
              </a:cubicBezTo>
              <a:cubicBezTo>
                <a:pt x="488654" y="688461"/>
                <a:pt x="471055" y="741733"/>
                <a:pt x="451827" y="757116"/>
              </a:cubicBezTo>
              <a:cubicBezTo>
                <a:pt x="441776" y="765157"/>
                <a:pt x="427404" y="765257"/>
                <a:pt x="415193" y="769327"/>
              </a:cubicBezTo>
              <a:cubicBezTo>
                <a:pt x="411122" y="785609"/>
                <a:pt x="412736" y="804516"/>
                <a:pt x="402981" y="818173"/>
              </a:cubicBezTo>
              <a:cubicBezTo>
                <a:pt x="396095" y="827814"/>
                <a:pt x="332345" y="869334"/>
                <a:pt x="317500" y="879231"/>
              </a:cubicBezTo>
              <a:cubicBezTo>
                <a:pt x="309359" y="895513"/>
                <a:pt x="304731" y="914092"/>
                <a:pt x="293077" y="928077"/>
              </a:cubicBezTo>
              <a:cubicBezTo>
                <a:pt x="283682" y="939352"/>
                <a:pt x="265611" y="941040"/>
                <a:pt x="256443" y="952500"/>
              </a:cubicBezTo>
              <a:cubicBezTo>
                <a:pt x="248402" y="962552"/>
                <a:pt x="249988" y="977622"/>
                <a:pt x="244231" y="989135"/>
              </a:cubicBezTo>
              <a:cubicBezTo>
                <a:pt x="237668" y="1002262"/>
                <a:pt x="227949" y="1013558"/>
                <a:pt x="219808" y="1025769"/>
              </a:cubicBezTo>
              <a:cubicBezTo>
                <a:pt x="215737" y="1042051"/>
                <a:pt x="213489" y="1058901"/>
                <a:pt x="207596" y="1074616"/>
              </a:cubicBezTo>
              <a:cubicBezTo>
                <a:pt x="190834" y="1119315"/>
                <a:pt x="175354" y="1133887"/>
                <a:pt x="146539" y="1172308"/>
              </a:cubicBezTo>
              <a:lnTo>
                <a:pt x="122116" y="1270000"/>
              </a:lnTo>
              <a:cubicBezTo>
                <a:pt x="118556" y="1284238"/>
                <a:pt x="104257" y="1293508"/>
                <a:pt x="97693" y="1306635"/>
              </a:cubicBezTo>
              <a:cubicBezTo>
                <a:pt x="82869" y="1336283"/>
                <a:pt x="81633" y="1373663"/>
                <a:pt x="73270" y="1404327"/>
              </a:cubicBezTo>
              <a:cubicBezTo>
                <a:pt x="59303" y="1455538"/>
                <a:pt x="44812" y="1477381"/>
                <a:pt x="36635" y="1526443"/>
              </a:cubicBezTo>
              <a:cubicBezTo>
                <a:pt x="19190" y="1631115"/>
                <a:pt x="54914" y="1639381"/>
                <a:pt x="0" y="1611923"/>
              </a:cubicBezTo>
            </a:path>
          </a:pathLst>
        </a:custGeom>
        <a:ln>
          <a:solidFill>
            <a:schemeClr val="bg1">
              <a:lumMod val="75000"/>
            </a:schemeClr>
          </a:solidFill>
          <a:prstDash val="dash"/>
        </a:ln>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US" sz="1100"/>
        </a:p>
      </xdr:txBody>
    </xdr:sp>
    <xdr:clientData/>
  </xdr:twoCellAnchor>
  <xdr:twoCellAnchor>
    <xdr:from>
      <xdr:col>33</xdr:col>
      <xdr:colOff>195384</xdr:colOff>
      <xdr:row>43</xdr:row>
      <xdr:rowOff>0</xdr:rowOff>
    </xdr:from>
    <xdr:to>
      <xdr:col>47</xdr:col>
      <xdr:colOff>170961</xdr:colOff>
      <xdr:row>43</xdr:row>
      <xdr:rowOff>3</xdr:rowOff>
    </xdr:to>
    <xdr:cxnSp macro="">
      <xdr:nvCxnSpPr>
        <xdr:cNvPr id="8" name="Straight Connector 7"/>
        <xdr:cNvCxnSpPr/>
      </xdr:nvCxnSpPr>
      <xdr:spPr>
        <a:xfrm flipV="1">
          <a:off x="7158159" y="8220075"/>
          <a:ext cx="2909277" cy="3"/>
        </a:xfrm>
        <a:prstGeom prst="line">
          <a:avLst/>
        </a:prstGeom>
        <a:ln>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48</xdr:col>
      <xdr:colOff>24424</xdr:colOff>
      <xdr:row>43</xdr:row>
      <xdr:rowOff>12211</xdr:rowOff>
    </xdr:from>
    <xdr:to>
      <xdr:col>48</xdr:col>
      <xdr:colOff>24426</xdr:colOff>
      <xdr:row>47</xdr:row>
      <xdr:rowOff>158751</xdr:rowOff>
    </xdr:to>
    <xdr:cxnSp macro="">
      <xdr:nvCxnSpPr>
        <xdr:cNvPr id="9" name="Straight Connector 8"/>
        <xdr:cNvCxnSpPr/>
      </xdr:nvCxnSpPr>
      <xdr:spPr>
        <a:xfrm rot="5400000" flipH="1" flipV="1">
          <a:off x="9676180" y="8686555"/>
          <a:ext cx="908540" cy="2"/>
        </a:xfrm>
        <a:prstGeom prst="line">
          <a:avLst/>
        </a:prstGeom>
        <a:ln>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54704</xdr:colOff>
      <xdr:row>36</xdr:row>
      <xdr:rowOff>91289</xdr:rowOff>
    </xdr:from>
    <xdr:to>
      <xdr:col>48</xdr:col>
      <xdr:colOff>30281</xdr:colOff>
      <xdr:row>36</xdr:row>
      <xdr:rowOff>91292</xdr:rowOff>
    </xdr:to>
    <xdr:cxnSp macro="">
      <xdr:nvCxnSpPr>
        <xdr:cNvPr id="10" name="Straight Connector 9"/>
        <xdr:cNvCxnSpPr/>
      </xdr:nvCxnSpPr>
      <xdr:spPr>
        <a:xfrm flipV="1">
          <a:off x="7227029" y="6977864"/>
          <a:ext cx="2909277" cy="3"/>
        </a:xfrm>
        <a:prstGeom prst="line">
          <a:avLst/>
        </a:prstGeom>
        <a:ln>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35</xdr:col>
      <xdr:colOff>189034</xdr:colOff>
      <xdr:row>9</xdr:row>
      <xdr:rowOff>12210</xdr:rowOff>
    </xdr:from>
    <xdr:to>
      <xdr:col>35</xdr:col>
      <xdr:colOff>195386</xdr:colOff>
      <xdr:row>43</xdr:row>
      <xdr:rowOff>11965</xdr:rowOff>
    </xdr:to>
    <xdr:cxnSp macro="">
      <xdr:nvCxnSpPr>
        <xdr:cNvPr id="11" name="Straight Connector 10"/>
        <xdr:cNvCxnSpPr/>
      </xdr:nvCxnSpPr>
      <xdr:spPr>
        <a:xfrm rot="5400000">
          <a:off x="4316657" y="4971437"/>
          <a:ext cx="6514855" cy="6352"/>
        </a:xfrm>
        <a:prstGeom prst="line">
          <a:avLst/>
        </a:prstGeom>
        <a:ln>
          <a:headEnd type="arrow" w="med" len="med"/>
          <a:tailEnd type="arrow"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18077</xdr:colOff>
      <xdr:row>54</xdr:row>
      <xdr:rowOff>48845</xdr:rowOff>
    </xdr:from>
    <xdr:to>
      <xdr:col>48</xdr:col>
      <xdr:colOff>12213</xdr:colOff>
      <xdr:row>54</xdr:row>
      <xdr:rowOff>54708</xdr:rowOff>
    </xdr:to>
    <xdr:cxnSp macro="">
      <xdr:nvCxnSpPr>
        <xdr:cNvPr id="12" name="Straight Connector 11"/>
        <xdr:cNvCxnSpPr/>
      </xdr:nvCxnSpPr>
      <xdr:spPr>
        <a:xfrm rot="10800000" flipV="1">
          <a:off x="5723552" y="10402520"/>
          <a:ext cx="4394686" cy="5863"/>
        </a:xfrm>
        <a:prstGeom prst="line">
          <a:avLst/>
        </a:prstGeom>
        <a:ln>
          <a:headEnd type="arrow" w="med" len="med"/>
          <a:tailEnd type="arrow"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176821</xdr:colOff>
      <xdr:row>43</xdr:row>
      <xdr:rowOff>24423</xdr:rowOff>
    </xdr:from>
    <xdr:to>
      <xdr:col>28</xdr:col>
      <xdr:colOff>183173</xdr:colOff>
      <xdr:row>60</xdr:row>
      <xdr:rowOff>170716</xdr:rowOff>
    </xdr:to>
    <xdr:cxnSp macro="">
      <xdr:nvCxnSpPr>
        <xdr:cNvPr id="13" name="Straight Connector 12"/>
        <xdr:cNvCxnSpPr/>
      </xdr:nvCxnSpPr>
      <xdr:spPr>
        <a:xfrm rot="5400000">
          <a:off x="4383575" y="9952769"/>
          <a:ext cx="3422893" cy="6352"/>
        </a:xfrm>
        <a:prstGeom prst="line">
          <a:avLst/>
        </a:prstGeom>
        <a:ln>
          <a:headEnd type="arrow" w="med" len="med"/>
          <a:tailEnd type="arrow" w="med" len="med"/>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48846</xdr:colOff>
      <xdr:row>30</xdr:row>
      <xdr:rowOff>14007</xdr:rowOff>
    </xdr:from>
    <xdr:to>
      <xdr:col>33</xdr:col>
      <xdr:colOff>196103</xdr:colOff>
      <xdr:row>30</xdr:row>
      <xdr:rowOff>36638</xdr:rowOff>
    </xdr:to>
    <xdr:cxnSp macro="">
      <xdr:nvCxnSpPr>
        <xdr:cNvPr id="35" name="Straight Connector 34"/>
        <xdr:cNvCxnSpPr/>
      </xdr:nvCxnSpPr>
      <xdr:spPr>
        <a:xfrm flipV="1">
          <a:off x="48846" y="5757582"/>
          <a:ext cx="7110032" cy="22631"/>
        </a:xfrm>
        <a:prstGeom prst="line">
          <a:avLst/>
        </a:prstGeom>
        <a:ln>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183173</xdr:colOff>
      <xdr:row>44</xdr:row>
      <xdr:rowOff>133856</xdr:rowOff>
    </xdr:from>
    <xdr:to>
      <xdr:col>27</xdr:col>
      <xdr:colOff>48845</xdr:colOff>
      <xdr:row>58</xdr:row>
      <xdr:rowOff>183173</xdr:rowOff>
    </xdr:to>
    <xdr:sp macro="" textlink="">
      <xdr:nvSpPr>
        <xdr:cNvPr id="36" name="Rectangle 35"/>
        <xdr:cNvSpPr/>
      </xdr:nvSpPr>
      <xdr:spPr>
        <a:xfrm>
          <a:off x="5679098" y="8544431"/>
          <a:ext cx="75222" cy="2754417"/>
        </a:xfrm>
        <a:prstGeom prst="rect">
          <a:avLst/>
        </a:prstGeom>
        <a:solidFill>
          <a:schemeClr val="bg1">
            <a:lumMod val="85000"/>
          </a:schemeClr>
        </a:solidFill>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16</xdr:col>
      <xdr:colOff>24912</xdr:colOff>
      <xdr:row>30</xdr:row>
      <xdr:rowOff>48846</xdr:rowOff>
    </xdr:from>
    <xdr:to>
      <xdr:col>22</xdr:col>
      <xdr:colOff>62718</xdr:colOff>
      <xdr:row>35</xdr:row>
      <xdr:rowOff>36635</xdr:rowOff>
    </xdr:to>
    <xdr:sp macro="" textlink="">
      <xdr:nvSpPr>
        <xdr:cNvPr id="38" name="Rectangle 37"/>
        <xdr:cNvSpPr/>
      </xdr:nvSpPr>
      <xdr:spPr>
        <a:xfrm>
          <a:off x="3425337" y="5792421"/>
          <a:ext cx="1295106" cy="940289"/>
        </a:xfrm>
        <a:prstGeom prst="rect">
          <a:avLst/>
        </a:prstGeom>
        <a:solidFill>
          <a:sysClr val="window" lastClr="FF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8</xdr:col>
      <xdr:colOff>87154</xdr:colOff>
      <xdr:row>30</xdr:row>
      <xdr:rowOff>190702</xdr:rowOff>
    </xdr:from>
    <xdr:to>
      <xdr:col>15</xdr:col>
      <xdr:colOff>66230</xdr:colOff>
      <xdr:row>32</xdr:row>
      <xdr:rowOff>93162</xdr:rowOff>
    </xdr:to>
    <xdr:sp macro="" textlink="">
      <xdr:nvSpPr>
        <xdr:cNvPr id="39" name="TextBox 38"/>
        <xdr:cNvSpPr txBox="1"/>
      </xdr:nvSpPr>
      <xdr:spPr>
        <a:xfrm>
          <a:off x="1811179" y="5934277"/>
          <a:ext cx="1445926" cy="28346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ctr"/>
          <a:r>
            <a:rPr lang="en-US" sz="1100"/>
            <a:t>Existing Driveway</a:t>
          </a:r>
        </a:p>
      </xdr:txBody>
    </xdr:sp>
    <xdr:clientData/>
  </xdr:twoCellAnchor>
  <xdr:twoCellAnchor>
    <xdr:from>
      <xdr:col>20</xdr:col>
      <xdr:colOff>12211</xdr:colOff>
      <xdr:row>59</xdr:row>
      <xdr:rowOff>12211</xdr:rowOff>
    </xdr:from>
    <xdr:to>
      <xdr:col>26</xdr:col>
      <xdr:colOff>165770</xdr:colOff>
      <xdr:row>67</xdr:row>
      <xdr:rowOff>0</xdr:rowOff>
    </xdr:to>
    <xdr:sp macro="" textlink="">
      <xdr:nvSpPr>
        <xdr:cNvPr id="40" name="Freeform 39"/>
        <xdr:cNvSpPr/>
      </xdr:nvSpPr>
      <xdr:spPr>
        <a:xfrm>
          <a:off x="4250836" y="11318386"/>
          <a:ext cx="1410859" cy="1600304"/>
        </a:xfrm>
        <a:custGeom>
          <a:avLst/>
          <a:gdLst>
            <a:gd name="connsiteX0" fmla="*/ 1392116 w 1399136"/>
            <a:gd name="connsiteY0" fmla="*/ 0 h 1639381"/>
            <a:gd name="connsiteX1" fmla="*/ 1318846 w 1399136"/>
            <a:gd name="connsiteY1" fmla="*/ 24423 h 1639381"/>
            <a:gd name="connsiteX2" fmla="*/ 1270000 w 1399136"/>
            <a:gd name="connsiteY2" fmla="*/ 48846 h 1639381"/>
            <a:gd name="connsiteX3" fmla="*/ 1099039 w 1399136"/>
            <a:gd name="connsiteY3" fmla="*/ 85481 h 1639381"/>
            <a:gd name="connsiteX4" fmla="*/ 1050193 w 1399136"/>
            <a:gd name="connsiteY4" fmla="*/ 109904 h 1639381"/>
            <a:gd name="connsiteX5" fmla="*/ 976923 w 1399136"/>
            <a:gd name="connsiteY5" fmla="*/ 158750 h 1639381"/>
            <a:gd name="connsiteX6" fmla="*/ 928077 w 1399136"/>
            <a:gd name="connsiteY6" fmla="*/ 195385 h 1639381"/>
            <a:gd name="connsiteX7" fmla="*/ 891443 w 1399136"/>
            <a:gd name="connsiteY7" fmla="*/ 219808 h 1639381"/>
            <a:gd name="connsiteX8" fmla="*/ 830385 w 1399136"/>
            <a:gd name="connsiteY8" fmla="*/ 293077 h 1639381"/>
            <a:gd name="connsiteX9" fmla="*/ 793750 w 1399136"/>
            <a:gd name="connsiteY9" fmla="*/ 317500 h 1639381"/>
            <a:gd name="connsiteX10" fmla="*/ 757116 w 1399136"/>
            <a:gd name="connsiteY10" fmla="*/ 366346 h 1639381"/>
            <a:gd name="connsiteX11" fmla="*/ 720481 w 1399136"/>
            <a:gd name="connsiteY11" fmla="*/ 390769 h 1639381"/>
            <a:gd name="connsiteX12" fmla="*/ 708270 w 1399136"/>
            <a:gd name="connsiteY12" fmla="*/ 427404 h 1639381"/>
            <a:gd name="connsiteX13" fmla="*/ 659423 w 1399136"/>
            <a:gd name="connsiteY13" fmla="*/ 464039 h 1639381"/>
            <a:gd name="connsiteX14" fmla="*/ 622789 w 1399136"/>
            <a:gd name="connsiteY14" fmla="*/ 512885 h 1639381"/>
            <a:gd name="connsiteX15" fmla="*/ 598366 w 1399136"/>
            <a:gd name="connsiteY15" fmla="*/ 549519 h 1639381"/>
            <a:gd name="connsiteX16" fmla="*/ 561731 w 1399136"/>
            <a:gd name="connsiteY16" fmla="*/ 598366 h 1639381"/>
            <a:gd name="connsiteX17" fmla="*/ 537308 w 1399136"/>
            <a:gd name="connsiteY17" fmla="*/ 635000 h 1639381"/>
            <a:gd name="connsiteX18" fmla="*/ 500673 w 1399136"/>
            <a:gd name="connsiteY18" fmla="*/ 671635 h 1639381"/>
            <a:gd name="connsiteX19" fmla="*/ 451827 w 1399136"/>
            <a:gd name="connsiteY19" fmla="*/ 757116 h 1639381"/>
            <a:gd name="connsiteX20" fmla="*/ 415193 w 1399136"/>
            <a:gd name="connsiteY20" fmla="*/ 769327 h 1639381"/>
            <a:gd name="connsiteX21" fmla="*/ 402981 w 1399136"/>
            <a:gd name="connsiteY21" fmla="*/ 818173 h 1639381"/>
            <a:gd name="connsiteX22" fmla="*/ 317500 w 1399136"/>
            <a:gd name="connsiteY22" fmla="*/ 879231 h 1639381"/>
            <a:gd name="connsiteX23" fmla="*/ 293077 w 1399136"/>
            <a:gd name="connsiteY23" fmla="*/ 928077 h 1639381"/>
            <a:gd name="connsiteX24" fmla="*/ 256443 w 1399136"/>
            <a:gd name="connsiteY24" fmla="*/ 952500 h 1639381"/>
            <a:gd name="connsiteX25" fmla="*/ 244231 w 1399136"/>
            <a:gd name="connsiteY25" fmla="*/ 989135 h 1639381"/>
            <a:gd name="connsiteX26" fmla="*/ 219808 w 1399136"/>
            <a:gd name="connsiteY26" fmla="*/ 1025769 h 1639381"/>
            <a:gd name="connsiteX27" fmla="*/ 207596 w 1399136"/>
            <a:gd name="connsiteY27" fmla="*/ 1074616 h 1639381"/>
            <a:gd name="connsiteX28" fmla="*/ 146539 w 1399136"/>
            <a:gd name="connsiteY28" fmla="*/ 1172308 h 1639381"/>
            <a:gd name="connsiteX29" fmla="*/ 122116 w 1399136"/>
            <a:gd name="connsiteY29" fmla="*/ 1270000 h 1639381"/>
            <a:gd name="connsiteX30" fmla="*/ 97693 w 1399136"/>
            <a:gd name="connsiteY30" fmla="*/ 1306635 h 1639381"/>
            <a:gd name="connsiteX31" fmla="*/ 73270 w 1399136"/>
            <a:gd name="connsiteY31" fmla="*/ 1404327 h 1639381"/>
            <a:gd name="connsiteX32" fmla="*/ 36635 w 1399136"/>
            <a:gd name="connsiteY32" fmla="*/ 1526443 h 1639381"/>
            <a:gd name="connsiteX33" fmla="*/ 0 w 1399136"/>
            <a:gd name="connsiteY33" fmla="*/ 1611923 h 163938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Lst>
          <a:rect l="l" t="t" r="r" b="b"/>
          <a:pathLst>
            <a:path w="1399136" h="1639381">
              <a:moveTo>
                <a:pt x="1392116" y="0"/>
              </a:moveTo>
              <a:cubicBezTo>
                <a:pt x="1343338" y="73167"/>
                <a:pt x="1399136" y="14387"/>
                <a:pt x="1318846" y="24423"/>
              </a:cubicBezTo>
              <a:cubicBezTo>
                <a:pt x="1300783" y="26681"/>
                <a:pt x="1286902" y="42085"/>
                <a:pt x="1270000" y="48846"/>
              </a:cubicBezTo>
              <a:cubicBezTo>
                <a:pt x="1190908" y="80483"/>
                <a:pt x="1190012" y="74109"/>
                <a:pt x="1099039" y="85481"/>
              </a:cubicBezTo>
              <a:cubicBezTo>
                <a:pt x="1082757" y="93622"/>
                <a:pt x="1065006" y="99323"/>
                <a:pt x="1050193" y="109904"/>
              </a:cubicBezTo>
              <a:cubicBezTo>
                <a:pt x="970155" y="167074"/>
                <a:pt x="1055508" y="132556"/>
                <a:pt x="976923" y="158750"/>
              </a:cubicBezTo>
              <a:cubicBezTo>
                <a:pt x="960641" y="170962"/>
                <a:pt x="944639" y="183555"/>
                <a:pt x="928077" y="195385"/>
              </a:cubicBezTo>
              <a:cubicBezTo>
                <a:pt x="916134" y="203915"/>
                <a:pt x="902718" y="210412"/>
                <a:pt x="891443" y="219808"/>
              </a:cubicBezTo>
              <a:cubicBezTo>
                <a:pt x="771396" y="319848"/>
                <a:pt x="926453" y="197010"/>
                <a:pt x="830385" y="293077"/>
              </a:cubicBezTo>
              <a:cubicBezTo>
                <a:pt x="820007" y="303455"/>
                <a:pt x="805962" y="309359"/>
                <a:pt x="793750" y="317500"/>
              </a:cubicBezTo>
              <a:cubicBezTo>
                <a:pt x="781539" y="333782"/>
                <a:pt x="771507" y="351955"/>
                <a:pt x="757116" y="366346"/>
              </a:cubicBezTo>
              <a:cubicBezTo>
                <a:pt x="746738" y="376724"/>
                <a:pt x="729649" y="379309"/>
                <a:pt x="720481" y="390769"/>
              </a:cubicBezTo>
              <a:cubicBezTo>
                <a:pt x="712440" y="400820"/>
                <a:pt x="716511" y="417515"/>
                <a:pt x="708270" y="427404"/>
              </a:cubicBezTo>
              <a:cubicBezTo>
                <a:pt x="695240" y="443040"/>
                <a:pt x="673815" y="449647"/>
                <a:pt x="659423" y="464039"/>
              </a:cubicBezTo>
              <a:cubicBezTo>
                <a:pt x="645032" y="478430"/>
                <a:pt x="634619" y="496324"/>
                <a:pt x="622789" y="512885"/>
              </a:cubicBezTo>
              <a:cubicBezTo>
                <a:pt x="614259" y="524828"/>
                <a:pt x="606896" y="537576"/>
                <a:pt x="598366" y="549519"/>
              </a:cubicBezTo>
              <a:cubicBezTo>
                <a:pt x="586536" y="566081"/>
                <a:pt x="573561" y="581804"/>
                <a:pt x="561731" y="598366"/>
              </a:cubicBezTo>
              <a:cubicBezTo>
                <a:pt x="553201" y="610309"/>
                <a:pt x="546704" y="623725"/>
                <a:pt x="537308" y="635000"/>
              </a:cubicBezTo>
              <a:cubicBezTo>
                <a:pt x="526252" y="648267"/>
                <a:pt x="510711" y="657582"/>
                <a:pt x="500673" y="671635"/>
              </a:cubicBezTo>
              <a:cubicBezTo>
                <a:pt x="488654" y="688461"/>
                <a:pt x="471055" y="741733"/>
                <a:pt x="451827" y="757116"/>
              </a:cubicBezTo>
              <a:cubicBezTo>
                <a:pt x="441776" y="765157"/>
                <a:pt x="427404" y="765257"/>
                <a:pt x="415193" y="769327"/>
              </a:cubicBezTo>
              <a:cubicBezTo>
                <a:pt x="411122" y="785609"/>
                <a:pt x="412736" y="804516"/>
                <a:pt x="402981" y="818173"/>
              </a:cubicBezTo>
              <a:cubicBezTo>
                <a:pt x="396095" y="827814"/>
                <a:pt x="332345" y="869334"/>
                <a:pt x="317500" y="879231"/>
              </a:cubicBezTo>
              <a:cubicBezTo>
                <a:pt x="309359" y="895513"/>
                <a:pt x="304731" y="914092"/>
                <a:pt x="293077" y="928077"/>
              </a:cubicBezTo>
              <a:cubicBezTo>
                <a:pt x="283682" y="939352"/>
                <a:pt x="265611" y="941040"/>
                <a:pt x="256443" y="952500"/>
              </a:cubicBezTo>
              <a:cubicBezTo>
                <a:pt x="248402" y="962552"/>
                <a:pt x="249988" y="977622"/>
                <a:pt x="244231" y="989135"/>
              </a:cubicBezTo>
              <a:cubicBezTo>
                <a:pt x="237668" y="1002262"/>
                <a:pt x="227949" y="1013558"/>
                <a:pt x="219808" y="1025769"/>
              </a:cubicBezTo>
              <a:cubicBezTo>
                <a:pt x="215737" y="1042051"/>
                <a:pt x="213489" y="1058901"/>
                <a:pt x="207596" y="1074616"/>
              </a:cubicBezTo>
              <a:cubicBezTo>
                <a:pt x="190834" y="1119315"/>
                <a:pt x="175354" y="1133887"/>
                <a:pt x="146539" y="1172308"/>
              </a:cubicBezTo>
              <a:lnTo>
                <a:pt x="122116" y="1270000"/>
              </a:lnTo>
              <a:cubicBezTo>
                <a:pt x="118556" y="1284238"/>
                <a:pt x="104257" y="1293508"/>
                <a:pt x="97693" y="1306635"/>
              </a:cubicBezTo>
              <a:cubicBezTo>
                <a:pt x="82869" y="1336283"/>
                <a:pt x="81633" y="1373663"/>
                <a:pt x="73270" y="1404327"/>
              </a:cubicBezTo>
              <a:cubicBezTo>
                <a:pt x="59303" y="1455538"/>
                <a:pt x="44812" y="1477381"/>
                <a:pt x="36635" y="1526443"/>
              </a:cubicBezTo>
              <a:cubicBezTo>
                <a:pt x="19190" y="1631115"/>
                <a:pt x="54914" y="1639381"/>
                <a:pt x="0" y="1611923"/>
              </a:cubicBezTo>
            </a:path>
          </a:pathLst>
        </a:custGeom>
        <a:ln>
          <a:solidFill>
            <a:schemeClr val="bg1">
              <a:lumMod val="75000"/>
            </a:schemeClr>
          </a:solidFill>
          <a:prstDash val="dash"/>
        </a:ln>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US" sz="1100"/>
        </a:p>
      </xdr:txBody>
    </xdr:sp>
    <xdr:clientData/>
  </xdr:twoCellAnchor>
  <xdr:twoCellAnchor>
    <xdr:from>
      <xdr:col>33</xdr:col>
      <xdr:colOff>195384</xdr:colOff>
      <xdr:row>43</xdr:row>
      <xdr:rowOff>0</xdr:rowOff>
    </xdr:from>
    <xdr:to>
      <xdr:col>47</xdr:col>
      <xdr:colOff>170961</xdr:colOff>
      <xdr:row>43</xdr:row>
      <xdr:rowOff>3</xdr:rowOff>
    </xdr:to>
    <xdr:cxnSp macro="">
      <xdr:nvCxnSpPr>
        <xdr:cNvPr id="41" name="Straight Connector 40"/>
        <xdr:cNvCxnSpPr/>
      </xdr:nvCxnSpPr>
      <xdr:spPr>
        <a:xfrm flipV="1">
          <a:off x="7158159" y="8220075"/>
          <a:ext cx="2909277" cy="3"/>
        </a:xfrm>
        <a:prstGeom prst="line">
          <a:avLst/>
        </a:prstGeom>
        <a:ln>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48</xdr:col>
      <xdr:colOff>24424</xdr:colOff>
      <xdr:row>43</xdr:row>
      <xdr:rowOff>12211</xdr:rowOff>
    </xdr:from>
    <xdr:to>
      <xdr:col>48</xdr:col>
      <xdr:colOff>24426</xdr:colOff>
      <xdr:row>47</xdr:row>
      <xdr:rowOff>158751</xdr:rowOff>
    </xdr:to>
    <xdr:cxnSp macro="">
      <xdr:nvCxnSpPr>
        <xdr:cNvPr id="42" name="Straight Connector 41"/>
        <xdr:cNvCxnSpPr/>
      </xdr:nvCxnSpPr>
      <xdr:spPr>
        <a:xfrm rot="5400000" flipH="1" flipV="1">
          <a:off x="9676180" y="8686555"/>
          <a:ext cx="908540" cy="2"/>
        </a:xfrm>
        <a:prstGeom prst="line">
          <a:avLst/>
        </a:prstGeom>
        <a:ln>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54704</xdr:colOff>
      <xdr:row>36</xdr:row>
      <xdr:rowOff>91289</xdr:rowOff>
    </xdr:from>
    <xdr:to>
      <xdr:col>48</xdr:col>
      <xdr:colOff>30281</xdr:colOff>
      <xdr:row>36</xdr:row>
      <xdr:rowOff>91292</xdr:rowOff>
    </xdr:to>
    <xdr:cxnSp macro="">
      <xdr:nvCxnSpPr>
        <xdr:cNvPr id="43" name="Straight Connector 42"/>
        <xdr:cNvCxnSpPr/>
      </xdr:nvCxnSpPr>
      <xdr:spPr>
        <a:xfrm flipV="1">
          <a:off x="7227029" y="6977864"/>
          <a:ext cx="2909277" cy="3"/>
        </a:xfrm>
        <a:prstGeom prst="line">
          <a:avLst/>
        </a:prstGeom>
        <a:ln>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35</xdr:col>
      <xdr:colOff>189034</xdr:colOff>
      <xdr:row>9</xdr:row>
      <xdr:rowOff>12210</xdr:rowOff>
    </xdr:from>
    <xdr:to>
      <xdr:col>35</xdr:col>
      <xdr:colOff>195386</xdr:colOff>
      <xdr:row>43</xdr:row>
      <xdr:rowOff>11965</xdr:rowOff>
    </xdr:to>
    <xdr:cxnSp macro="">
      <xdr:nvCxnSpPr>
        <xdr:cNvPr id="44" name="Straight Connector 43"/>
        <xdr:cNvCxnSpPr/>
      </xdr:nvCxnSpPr>
      <xdr:spPr>
        <a:xfrm rot="5400000">
          <a:off x="4316657" y="4971437"/>
          <a:ext cx="6514855" cy="6352"/>
        </a:xfrm>
        <a:prstGeom prst="line">
          <a:avLst/>
        </a:prstGeom>
        <a:ln>
          <a:headEnd type="arrow" w="med" len="med"/>
          <a:tailEnd type="arrow"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18077</xdr:colOff>
      <xdr:row>54</xdr:row>
      <xdr:rowOff>48845</xdr:rowOff>
    </xdr:from>
    <xdr:to>
      <xdr:col>48</xdr:col>
      <xdr:colOff>12213</xdr:colOff>
      <xdr:row>54</xdr:row>
      <xdr:rowOff>54708</xdr:rowOff>
    </xdr:to>
    <xdr:cxnSp macro="">
      <xdr:nvCxnSpPr>
        <xdr:cNvPr id="45" name="Straight Connector 44"/>
        <xdr:cNvCxnSpPr/>
      </xdr:nvCxnSpPr>
      <xdr:spPr>
        <a:xfrm rot="10800000" flipV="1">
          <a:off x="5723552" y="10402520"/>
          <a:ext cx="4394686" cy="5863"/>
        </a:xfrm>
        <a:prstGeom prst="line">
          <a:avLst/>
        </a:prstGeom>
        <a:ln>
          <a:headEnd type="arrow" w="med" len="med"/>
          <a:tailEnd type="arrow"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176821</xdr:colOff>
      <xdr:row>43</xdr:row>
      <xdr:rowOff>24423</xdr:rowOff>
    </xdr:from>
    <xdr:to>
      <xdr:col>28</xdr:col>
      <xdr:colOff>183173</xdr:colOff>
      <xdr:row>60</xdr:row>
      <xdr:rowOff>170716</xdr:rowOff>
    </xdr:to>
    <xdr:cxnSp macro="">
      <xdr:nvCxnSpPr>
        <xdr:cNvPr id="46" name="Straight Connector 45"/>
        <xdr:cNvCxnSpPr/>
      </xdr:nvCxnSpPr>
      <xdr:spPr>
        <a:xfrm rot="5400000">
          <a:off x="4383575" y="9952769"/>
          <a:ext cx="3422893" cy="6352"/>
        </a:xfrm>
        <a:prstGeom prst="line">
          <a:avLst/>
        </a:prstGeom>
        <a:ln>
          <a:headEnd type="arrow" w="med" len="med"/>
          <a:tailEnd type="arrow"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180584</xdr:colOff>
      <xdr:row>13</xdr:row>
      <xdr:rowOff>176340</xdr:rowOff>
    </xdr:from>
    <xdr:to>
      <xdr:col>30</xdr:col>
      <xdr:colOff>138506</xdr:colOff>
      <xdr:row>14</xdr:row>
      <xdr:rowOff>48858</xdr:rowOff>
    </xdr:to>
    <xdr:sp macro="" textlink="">
      <xdr:nvSpPr>
        <xdr:cNvPr id="47" name="Rectangle 46"/>
        <xdr:cNvSpPr/>
      </xdr:nvSpPr>
      <xdr:spPr>
        <a:xfrm>
          <a:off x="5673769" y="2707641"/>
          <a:ext cx="792990" cy="68238"/>
        </a:xfrm>
        <a:prstGeom prst="rect">
          <a:avLst/>
        </a:prstGeom>
        <a:solidFill>
          <a:schemeClr val="bg1">
            <a:lumMod val="85000"/>
          </a:schemeClr>
        </a:solidFill>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11</xdr:col>
      <xdr:colOff>17166</xdr:colOff>
      <xdr:row>13</xdr:row>
      <xdr:rowOff>175852</xdr:rowOff>
    </xdr:from>
    <xdr:to>
      <xdr:col>17</xdr:col>
      <xdr:colOff>169623</xdr:colOff>
      <xdr:row>14</xdr:row>
      <xdr:rowOff>39143</xdr:rowOff>
    </xdr:to>
    <xdr:sp macro="" textlink="">
      <xdr:nvSpPr>
        <xdr:cNvPr id="48" name="Rectangle 47"/>
        <xdr:cNvSpPr/>
      </xdr:nvSpPr>
      <xdr:spPr>
        <a:xfrm>
          <a:off x="2378844" y="2707153"/>
          <a:ext cx="1405060" cy="59011"/>
        </a:xfrm>
        <a:prstGeom prst="rect">
          <a:avLst/>
        </a:prstGeom>
        <a:solidFill>
          <a:schemeClr val="bg1">
            <a:lumMod val="85000"/>
          </a:schemeClr>
        </a:solidFill>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20</xdr:col>
      <xdr:colOff>181849</xdr:colOff>
      <xdr:row>13</xdr:row>
      <xdr:rowOff>169496</xdr:rowOff>
    </xdr:from>
    <xdr:to>
      <xdr:col>24</xdr:col>
      <xdr:colOff>139769</xdr:colOff>
      <xdr:row>14</xdr:row>
      <xdr:rowOff>42014</xdr:rowOff>
    </xdr:to>
    <xdr:sp macro="" textlink="">
      <xdr:nvSpPr>
        <xdr:cNvPr id="49" name="Rectangle 48"/>
        <xdr:cNvSpPr/>
      </xdr:nvSpPr>
      <xdr:spPr>
        <a:xfrm>
          <a:off x="4420474" y="2645996"/>
          <a:ext cx="796120" cy="63018"/>
        </a:xfrm>
        <a:prstGeom prst="rect">
          <a:avLst/>
        </a:prstGeom>
        <a:solidFill>
          <a:schemeClr val="bg1">
            <a:lumMod val="85000"/>
          </a:schemeClr>
        </a:solidFill>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11</xdr:col>
      <xdr:colOff>182672</xdr:colOff>
      <xdr:row>12</xdr:row>
      <xdr:rowOff>78287</xdr:rowOff>
    </xdr:from>
    <xdr:to>
      <xdr:col>17</xdr:col>
      <xdr:colOff>91336</xdr:colOff>
      <xdr:row>14</xdr:row>
      <xdr:rowOff>-1</xdr:rowOff>
    </xdr:to>
    <xdr:sp macro="" textlink="">
      <xdr:nvSpPr>
        <xdr:cNvPr id="51" name="TextBox 50"/>
        <xdr:cNvSpPr txBox="1"/>
      </xdr:nvSpPr>
      <xdr:spPr>
        <a:xfrm>
          <a:off x="2544350" y="2413869"/>
          <a:ext cx="1161267" cy="3131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US" sz="1100"/>
            <a:t>Double Door</a:t>
          </a:r>
        </a:p>
      </xdr:txBody>
    </xdr:sp>
    <xdr:clientData/>
  </xdr:twoCellAnchor>
  <xdr:twoCellAnchor>
    <xdr:from>
      <xdr:col>27</xdr:col>
      <xdr:colOff>26094</xdr:colOff>
      <xdr:row>12</xdr:row>
      <xdr:rowOff>13048</xdr:rowOff>
    </xdr:from>
    <xdr:to>
      <xdr:col>30</xdr:col>
      <xdr:colOff>62729</xdr:colOff>
      <xdr:row>13</xdr:row>
      <xdr:rowOff>74105</xdr:rowOff>
    </xdr:to>
    <xdr:sp macro="" textlink="">
      <xdr:nvSpPr>
        <xdr:cNvPr id="52" name="TextBox 51"/>
        <xdr:cNvSpPr txBox="1"/>
      </xdr:nvSpPr>
      <xdr:spPr>
        <a:xfrm>
          <a:off x="5728046" y="2348630"/>
          <a:ext cx="662936" cy="25677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US" sz="1100"/>
            <a:t>Window</a:t>
          </a:r>
        </a:p>
      </xdr:txBody>
    </xdr:sp>
    <xdr:clientData/>
  </xdr:twoCellAnchor>
  <xdr:twoCellAnchor>
    <xdr:from>
      <xdr:col>21</xdr:col>
      <xdr:colOff>74113</xdr:colOff>
      <xdr:row>12</xdr:row>
      <xdr:rowOff>34969</xdr:rowOff>
    </xdr:from>
    <xdr:to>
      <xdr:col>24</xdr:col>
      <xdr:colOff>110747</xdr:colOff>
      <xdr:row>13</xdr:row>
      <xdr:rowOff>96026</xdr:rowOff>
    </xdr:to>
    <xdr:sp macro="" textlink="">
      <xdr:nvSpPr>
        <xdr:cNvPr id="53" name="TextBox 52"/>
        <xdr:cNvSpPr txBox="1"/>
      </xdr:nvSpPr>
      <xdr:spPr>
        <a:xfrm>
          <a:off x="4523462" y="2370551"/>
          <a:ext cx="662936" cy="25677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US" sz="1100"/>
            <a:t>Window</a:t>
          </a:r>
        </a:p>
      </xdr:txBody>
    </xdr:sp>
    <xdr:clientData/>
  </xdr:twoCellAnchor>
  <xdr:twoCellAnchor>
    <xdr:from>
      <xdr:col>7</xdr:col>
      <xdr:colOff>-1</xdr:colOff>
      <xdr:row>17</xdr:row>
      <xdr:rowOff>169623</xdr:rowOff>
    </xdr:from>
    <xdr:to>
      <xdr:col>33</xdr:col>
      <xdr:colOff>146538</xdr:colOff>
      <xdr:row>17</xdr:row>
      <xdr:rowOff>181837</xdr:rowOff>
    </xdr:to>
    <xdr:cxnSp macro="">
      <xdr:nvCxnSpPr>
        <xdr:cNvPr id="54" name="Straight Connector 53"/>
        <xdr:cNvCxnSpPr/>
      </xdr:nvCxnSpPr>
      <xdr:spPr>
        <a:xfrm rot="10800000" flipV="1">
          <a:off x="1526609" y="3483801"/>
          <a:ext cx="5574484" cy="12214"/>
        </a:xfrm>
        <a:prstGeom prst="line">
          <a:avLst/>
        </a:prstGeom>
        <a:ln>
          <a:headEnd type="arrow" w="med" len="med"/>
          <a:tailEnd type="arrow"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39144</xdr:colOff>
      <xdr:row>14</xdr:row>
      <xdr:rowOff>13047</xdr:rowOff>
    </xdr:from>
    <xdr:to>
      <xdr:col>9</xdr:col>
      <xdr:colOff>52193</xdr:colOff>
      <xdr:row>30</xdr:row>
      <xdr:rowOff>13049</xdr:rowOff>
    </xdr:to>
    <xdr:cxnSp macro="">
      <xdr:nvCxnSpPr>
        <xdr:cNvPr id="55" name="Straight Connector 54"/>
        <xdr:cNvCxnSpPr/>
      </xdr:nvCxnSpPr>
      <xdr:spPr>
        <a:xfrm rot="5400000">
          <a:off x="384915" y="4338441"/>
          <a:ext cx="3209796" cy="13049"/>
        </a:xfrm>
        <a:prstGeom prst="line">
          <a:avLst/>
        </a:prstGeom>
        <a:ln>
          <a:headEnd type="arrow" w="med" len="med"/>
          <a:tailEnd type="arrow"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176927</xdr:colOff>
      <xdr:row>20</xdr:row>
      <xdr:rowOff>65470</xdr:rowOff>
    </xdr:from>
    <xdr:to>
      <xdr:col>7</xdr:col>
      <xdr:colOff>36397</xdr:colOff>
      <xdr:row>24</xdr:row>
      <xdr:rowOff>36439</xdr:rowOff>
    </xdr:to>
    <xdr:sp macro="" textlink="">
      <xdr:nvSpPr>
        <xdr:cNvPr id="23" name="Rectangle 22"/>
        <xdr:cNvSpPr/>
      </xdr:nvSpPr>
      <xdr:spPr>
        <a:xfrm rot="16200000">
          <a:off x="1132393" y="4329182"/>
          <a:ext cx="792989" cy="68238"/>
        </a:xfrm>
        <a:prstGeom prst="rect">
          <a:avLst/>
        </a:prstGeom>
        <a:solidFill>
          <a:schemeClr val="bg1">
            <a:lumMod val="85000"/>
          </a:schemeClr>
        </a:solidFill>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8</xdr:col>
      <xdr:colOff>24424</xdr:colOff>
      <xdr:row>38</xdr:row>
      <xdr:rowOff>146537</xdr:rowOff>
    </xdr:from>
    <xdr:to>
      <xdr:col>16</xdr:col>
      <xdr:colOff>24423</xdr:colOff>
      <xdr:row>39</xdr:row>
      <xdr:rowOff>36633</xdr:rowOff>
    </xdr:to>
    <xdr:sp macro="" textlink="">
      <xdr:nvSpPr>
        <xdr:cNvPr id="2" name="Rectangle 1"/>
        <xdr:cNvSpPr/>
      </xdr:nvSpPr>
      <xdr:spPr>
        <a:xfrm>
          <a:off x="1748449" y="7461737"/>
          <a:ext cx="1676399" cy="80596"/>
        </a:xfrm>
        <a:prstGeom prst="rect">
          <a:avLst/>
        </a:prstGeom>
        <a:solidFill>
          <a:schemeClr val="bg1">
            <a:lumMod val="85000"/>
          </a:schemeClr>
        </a:solidFill>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17</xdr:col>
      <xdr:colOff>201318</xdr:colOff>
      <xdr:row>38</xdr:row>
      <xdr:rowOff>152394</xdr:rowOff>
    </xdr:from>
    <xdr:to>
      <xdr:col>25</xdr:col>
      <xdr:colOff>201318</xdr:colOff>
      <xdr:row>39</xdr:row>
      <xdr:rowOff>24423</xdr:rowOff>
    </xdr:to>
    <xdr:sp macro="" textlink="">
      <xdr:nvSpPr>
        <xdr:cNvPr id="3" name="Rectangle 2"/>
        <xdr:cNvSpPr/>
      </xdr:nvSpPr>
      <xdr:spPr>
        <a:xfrm>
          <a:off x="3811293" y="7467594"/>
          <a:ext cx="1676400" cy="62529"/>
        </a:xfrm>
        <a:prstGeom prst="rect">
          <a:avLst/>
        </a:prstGeom>
        <a:solidFill>
          <a:schemeClr val="bg1">
            <a:lumMod val="85000"/>
          </a:schemeClr>
        </a:solidFill>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33</xdr:col>
      <xdr:colOff>170545</xdr:colOff>
      <xdr:row>37</xdr:row>
      <xdr:rowOff>85009</xdr:rowOff>
    </xdr:from>
    <xdr:to>
      <xdr:col>34</xdr:col>
      <xdr:colOff>48846</xdr:colOff>
      <xdr:row>40</xdr:row>
      <xdr:rowOff>122139</xdr:rowOff>
    </xdr:to>
    <xdr:sp macro="" textlink="">
      <xdr:nvSpPr>
        <xdr:cNvPr id="4" name="Rectangle 3"/>
        <xdr:cNvSpPr/>
      </xdr:nvSpPr>
      <xdr:spPr>
        <a:xfrm>
          <a:off x="7133320" y="7209709"/>
          <a:ext cx="87851" cy="608630"/>
        </a:xfrm>
        <a:prstGeom prst="rect">
          <a:avLst/>
        </a:prstGeom>
        <a:solidFill>
          <a:schemeClr val="bg1">
            <a:lumMod val="85000"/>
          </a:schemeClr>
        </a:solidFill>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29</xdr:col>
      <xdr:colOff>115347</xdr:colOff>
      <xdr:row>13</xdr:row>
      <xdr:rowOff>176340</xdr:rowOff>
    </xdr:from>
    <xdr:to>
      <xdr:col>33</xdr:col>
      <xdr:colOff>73268</xdr:colOff>
      <xdr:row>14</xdr:row>
      <xdr:rowOff>48858</xdr:rowOff>
    </xdr:to>
    <xdr:sp macro="" textlink="">
      <xdr:nvSpPr>
        <xdr:cNvPr id="5" name="Rectangle 4"/>
        <xdr:cNvSpPr/>
      </xdr:nvSpPr>
      <xdr:spPr>
        <a:xfrm>
          <a:off x="6239922" y="2652840"/>
          <a:ext cx="796121" cy="63018"/>
        </a:xfrm>
        <a:prstGeom prst="rect">
          <a:avLst/>
        </a:prstGeom>
        <a:solidFill>
          <a:schemeClr val="bg1">
            <a:lumMod val="85000"/>
          </a:schemeClr>
        </a:solidFill>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11</xdr:col>
      <xdr:colOff>17166</xdr:colOff>
      <xdr:row>13</xdr:row>
      <xdr:rowOff>175852</xdr:rowOff>
    </xdr:from>
    <xdr:to>
      <xdr:col>14</xdr:col>
      <xdr:colOff>182683</xdr:colOff>
      <xdr:row>14</xdr:row>
      <xdr:rowOff>48370</xdr:rowOff>
    </xdr:to>
    <xdr:sp macro="" textlink="">
      <xdr:nvSpPr>
        <xdr:cNvPr id="6" name="Rectangle 5"/>
        <xdr:cNvSpPr/>
      </xdr:nvSpPr>
      <xdr:spPr>
        <a:xfrm>
          <a:off x="2369841" y="2652352"/>
          <a:ext cx="794167" cy="63018"/>
        </a:xfrm>
        <a:prstGeom prst="rect">
          <a:avLst/>
        </a:prstGeom>
        <a:solidFill>
          <a:schemeClr val="bg1">
            <a:lumMod val="85000"/>
          </a:schemeClr>
        </a:solidFill>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20</xdr:col>
      <xdr:colOff>181849</xdr:colOff>
      <xdr:row>13</xdr:row>
      <xdr:rowOff>169496</xdr:rowOff>
    </xdr:from>
    <xdr:to>
      <xdr:col>24</xdr:col>
      <xdr:colOff>139769</xdr:colOff>
      <xdr:row>14</xdr:row>
      <xdr:rowOff>42014</xdr:rowOff>
    </xdr:to>
    <xdr:sp macro="" textlink="">
      <xdr:nvSpPr>
        <xdr:cNvPr id="7" name="Rectangle 6"/>
        <xdr:cNvSpPr/>
      </xdr:nvSpPr>
      <xdr:spPr>
        <a:xfrm>
          <a:off x="4420474" y="2645996"/>
          <a:ext cx="796120" cy="63018"/>
        </a:xfrm>
        <a:prstGeom prst="rect">
          <a:avLst/>
        </a:prstGeom>
        <a:solidFill>
          <a:schemeClr val="bg1">
            <a:lumMod val="85000"/>
          </a:schemeClr>
        </a:solidFill>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11</xdr:col>
      <xdr:colOff>61058</xdr:colOff>
      <xdr:row>12</xdr:row>
      <xdr:rowOff>48847</xdr:rowOff>
    </xdr:from>
    <xdr:to>
      <xdr:col>14</xdr:col>
      <xdr:colOff>97693</xdr:colOff>
      <xdr:row>13</xdr:row>
      <xdr:rowOff>109904</xdr:rowOff>
    </xdr:to>
    <xdr:sp macro="" textlink="">
      <xdr:nvSpPr>
        <xdr:cNvPr id="8" name="TextBox 7"/>
        <xdr:cNvSpPr txBox="1"/>
      </xdr:nvSpPr>
      <xdr:spPr>
        <a:xfrm>
          <a:off x="2413733" y="2334847"/>
          <a:ext cx="665285" cy="25155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US" sz="1100"/>
            <a:t>Window</a:t>
          </a:r>
        </a:p>
      </xdr:txBody>
    </xdr:sp>
    <xdr:clientData/>
  </xdr:twoCellAnchor>
  <xdr:twoCellAnchor>
    <xdr:from>
      <xdr:col>21</xdr:col>
      <xdr:colOff>30284</xdr:colOff>
      <xdr:row>12</xdr:row>
      <xdr:rowOff>66920</xdr:rowOff>
    </xdr:from>
    <xdr:to>
      <xdr:col>24</xdr:col>
      <xdr:colOff>66918</xdr:colOff>
      <xdr:row>13</xdr:row>
      <xdr:rowOff>127977</xdr:rowOff>
    </xdr:to>
    <xdr:sp macro="" textlink="">
      <xdr:nvSpPr>
        <xdr:cNvPr id="9" name="TextBox 8"/>
        <xdr:cNvSpPr txBox="1"/>
      </xdr:nvSpPr>
      <xdr:spPr>
        <a:xfrm>
          <a:off x="4478459" y="2352920"/>
          <a:ext cx="665284" cy="25155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US" sz="1100"/>
            <a:t>Window</a:t>
          </a:r>
        </a:p>
      </xdr:txBody>
    </xdr:sp>
    <xdr:clientData/>
  </xdr:twoCellAnchor>
  <xdr:twoCellAnchor>
    <xdr:from>
      <xdr:col>30</xdr:col>
      <xdr:colOff>97205</xdr:colOff>
      <xdr:row>12</xdr:row>
      <xdr:rowOff>133847</xdr:rowOff>
    </xdr:from>
    <xdr:to>
      <xdr:col>33</xdr:col>
      <xdr:colOff>133840</xdr:colOff>
      <xdr:row>13</xdr:row>
      <xdr:rowOff>194904</xdr:rowOff>
    </xdr:to>
    <xdr:sp macro="" textlink="">
      <xdr:nvSpPr>
        <xdr:cNvPr id="10" name="TextBox 9"/>
        <xdr:cNvSpPr txBox="1"/>
      </xdr:nvSpPr>
      <xdr:spPr>
        <a:xfrm>
          <a:off x="6431330" y="2419847"/>
          <a:ext cx="665285" cy="2515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US" sz="1100"/>
            <a:t>Door</a:t>
          </a:r>
        </a:p>
      </xdr:txBody>
    </xdr:sp>
    <xdr:clientData/>
  </xdr:twoCellAnchor>
  <xdr:twoCellAnchor>
    <xdr:from>
      <xdr:col>34</xdr:col>
      <xdr:colOff>84750</xdr:colOff>
      <xdr:row>36</xdr:row>
      <xdr:rowOff>170262</xdr:rowOff>
    </xdr:from>
    <xdr:to>
      <xdr:col>35</xdr:col>
      <xdr:colOff>133595</xdr:colOff>
      <xdr:row>40</xdr:row>
      <xdr:rowOff>48147</xdr:rowOff>
    </xdr:to>
    <xdr:sp macro="" textlink="">
      <xdr:nvSpPr>
        <xdr:cNvPr id="11" name="TextBox 10"/>
        <xdr:cNvSpPr txBox="1"/>
      </xdr:nvSpPr>
      <xdr:spPr>
        <a:xfrm rot="16200000">
          <a:off x="7066330" y="7295207"/>
          <a:ext cx="639885" cy="2583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US" sz="1100"/>
            <a:t>Door</a:t>
          </a:r>
        </a:p>
      </xdr:txBody>
    </xdr:sp>
    <xdr:clientData/>
  </xdr:twoCellAnchor>
  <xdr:twoCellAnchor>
    <xdr:from>
      <xdr:col>8</xdr:col>
      <xdr:colOff>146048</xdr:colOff>
      <xdr:row>39</xdr:row>
      <xdr:rowOff>121625</xdr:rowOff>
    </xdr:from>
    <xdr:to>
      <xdr:col>15</xdr:col>
      <xdr:colOff>122114</xdr:colOff>
      <xdr:row>41</xdr:row>
      <xdr:rowOff>24421</xdr:rowOff>
    </xdr:to>
    <xdr:sp macro="" textlink="">
      <xdr:nvSpPr>
        <xdr:cNvPr id="12" name="TextBox 11"/>
        <xdr:cNvSpPr txBox="1"/>
      </xdr:nvSpPr>
      <xdr:spPr>
        <a:xfrm>
          <a:off x="1870073" y="7627325"/>
          <a:ext cx="1442916" cy="28379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ctr"/>
          <a:r>
            <a:rPr lang="en-US" sz="1100"/>
            <a:t>Garage Door</a:t>
          </a:r>
        </a:p>
      </xdr:txBody>
    </xdr:sp>
    <xdr:clientData/>
  </xdr:twoCellAnchor>
  <xdr:twoCellAnchor>
    <xdr:from>
      <xdr:col>18</xdr:col>
      <xdr:colOff>78638</xdr:colOff>
      <xdr:row>39</xdr:row>
      <xdr:rowOff>103065</xdr:rowOff>
    </xdr:from>
    <xdr:to>
      <xdr:col>25</xdr:col>
      <xdr:colOff>54705</xdr:colOff>
      <xdr:row>41</xdr:row>
      <xdr:rowOff>5861</xdr:rowOff>
    </xdr:to>
    <xdr:sp macro="" textlink="">
      <xdr:nvSpPr>
        <xdr:cNvPr id="13" name="TextBox 12"/>
        <xdr:cNvSpPr txBox="1"/>
      </xdr:nvSpPr>
      <xdr:spPr>
        <a:xfrm>
          <a:off x="3898163" y="7608765"/>
          <a:ext cx="1442917" cy="28379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ctr"/>
          <a:r>
            <a:rPr lang="en-US" sz="1100"/>
            <a:t>Garage Door</a:t>
          </a:r>
        </a:p>
      </xdr:txBody>
    </xdr:sp>
    <xdr:clientData/>
  </xdr:twoCellAnchor>
  <xdr:twoCellAnchor>
    <xdr:from>
      <xdr:col>0</xdr:col>
      <xdr:colOff>48846</xdr:colOff>
      <xdr:row>30</xdr:row>
      <xdr:rowOff>36638</xdr:rowOff>
    </xdr:from>
    <xdr:to>
      <xdr:col>7</xdr:col>
      <xdr:colOff>0</xdr:colOff>
      <xdr:row>30</xdr:row>
      <xdr:rowOff>39144</xdr:rowOff>
    </xdr:to>
    <xdr:cxnSp macro="">
      <xdr:nvCxnSpPr>
        <xdr:cNvPr id="14" name="Straight Connector 13"/>
        <xdr:cNvCxnSpPr/>
      </xdr:nvCxnSpPr>
      <xdr:spPr>
        <a:xfrm>
          <a:off x="48846" y="5986501"/>
          <a:ext cx="1477764" cy="2506"/>
        </a:xfrm>
        <a:prstGeom prst="line">
          <a:avLst/>
        </a:prstGeom>
        <a:ln>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183173</xdr:colOff>
      <xdr:row>44</xdr:row>
      <xdr:rowOff>133856</xdr:rowOff>
    </xdr:from>
    <xdr:to>
      <xdr:col>27</xdr:col>
      <xdr:colOff>48845</xdr:colOff>
      <xdr:row>58</xdr:row>
      <xdr:rowOff>183173</xdr:rowOff>
    </xdr:to>
    <xdr:sp macro="" textlink="">
      <xdr:nvSpPr>
        <xdr:cNvPr id="15" name="Rectangle 14"/>
        <xdr:cNvSpPr/>
      </xdr:nvSpPr>
      <xdr:spPr>
        <a:xfrm>
          <a:off x="5679098" y="8677781"/>
          <a:ext cx="75222" cy="2754417"/>
        </a:xfrm>
        <a:prstGeom prst="rect">
          <a:avLst/>
        </a:prstGeom>
        <a:solidFill>
          <a:schemeClr val="bg1">
            <a:lumMod val="85000"/>
          </a:schemeClr>
        </a:solidFill>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0</xdr:col>
      <xdr:colOff>61059</xdr:colOff>
      <xdr:row>30</xdr:row>
      <xdr:rowOff>73271</xdr:rowOff>
    </xdr:from>
    <xdr:to>
      <xdr:col>6</xdr:col>
      <xdr:colOff>183663</xdr:colOff>
      <xdr:row>31</xdr:row>
      <xdr:rowOff>171451</xdr:rowOff>
    </xdr:to>
    <xdr:sp macro="" textlink="">
      <xdr:nvSpPr>
        <xdr:cNvPr id="19" name="TextBox 18"/>
        <xdr:cNvSpPr txBox="1"/>
      </xdr:nvSpPr>
      <xdr:spPr>
        <a:xfrm>
          <a:off x="61059" y="5864471"/>
          <a:ext cx="1427529" cy="28868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ctr"/>
          <a:r>
            <a:rPr lang="en-US" sz="1100"/>
            <a:t>Existing Driveway</a:t>
          </a:r>
        </a:p>
      </xdr:txBody>
    </xdr:sp>
    <xdr:clientData/>
  </xdr:twoCellAnchor>
  <xdr:twoCellAnchor>
    <xdr:from>
      <xdr:col>20</xdr:col>
      <xdr:colOff>12211</xdr:colOff>
      <xdr:row>59</xdr:row>
      <xdr:rowOff>12211</xdr:rowOff>
    </xdr:from>
    <xdr:to>
      <xdr:col>26</xdr:col>
      <xdr:colOff>165770</xdr:colOff>
      <xdr:row>67</xdr:row>
      <xdr:rowOff>0</xdr:rowOff>
    </xdr:to>
    <xdr:sp macro="" textlink="">
      <xdr:nvSpPr>
        <xdr:cNvPr id="20" name="Freeform 19"/>
        <xdr:cNvSpPr/>
      </xdr:nvSpPr>
      <xdr:spPr>
        <a:xfrm>
          <a:off x="4250836" y="11451736"/>
          <a:ext cx="1410859" cy="1600304"/>
        </a:xfrm>
        <a:custGeom>
          <a:avLst/>
          <a:gdLst>
            <a:gd name="connsiteX0" fmla="*/ 1392116 w 1399136"/>
            <a:gd name="connsiteY0" fmla="*/ 0 h 1639381"/>
            <a:gd name="connsiteX1" fmla="*/ 1318846 w 1399136"/>
            <a:gd name="connsiteY1" fmla="*/ 24423 h 1639381"/>
            <a:gd name="connsiteX2" fmla="*/ 1270000 w 1399136"/>
            <a:gd name="connsiteY2" fmla="*/ 48846 h 1639381"/>
            <a:gd name="connsiteX3" fmla="*/ 1099039 w 1399136"/>
            <a:gd name="connsiteY3" fmla="*/ 85481 h 1639381"/>
            <a:gd name="connsiteX4" fmla="*/ 1050193 w 1399136"/>
            <a:gd name="connsiteY4" fmla="*/ 109904 h 1639381"/>
            <a:gd name="connsiteX5" fmla="*/ 976923 w 1399136"/>
            <a:gd name="connsiteY5" fmla="*/ 158750 h 1639381"/>
            <a:gd name="connsiteX6" fmla="*/ 928077 w 1399136"/>
            <a:gd name="connsiteY6" fmla="*/ 195385 h 1639381"/>
            <a:gd name="connsiteX7" fmla="*/ 891443 w 1399136"/>
            <a:gd name="connsiteY7" fmla="*/ 219808 h 1639381"/>
            <a:gd name="connsiteX8" fmla="*/ 830385 w 1399136"/>
            <a:gd name="connsiteY8" fmla="*/ 293077 h 1639381"/>
            <a:gd name="connsiteX9" fmla="*/ 793750 w 1399136"/>
            <a:gd name="connsiteY9" fmla="*/ 317500 h 1639381"/>
            <a:gd name="connsiteX10" fmla="*/ 757116 w 1399136"/>
            <a:gd name="connsiteY10" fmla="*/ 366346 h 1639381"/>
            <a:gd name="connsiteX11" fmla="*/ 720481 w 1399136"/>
            <a:gd name="connsiteY11" fmla="*/ 390769 h 1639381"/>
            <a:gd name="connsiteX12" fmla="*/ 708270 w 1399136"/>
            <a:gd name="connsiteY12" fmla="*/ 427404 h 1639381"/>
            <a:gd name="connsiteX13" fmla="*/ 659423 w 1399136"/>
            <a:gd name="connsiteY13" fmla="*/ 464039 h 1639381"/>
            <a:gd name="connsiteX14" fmla="*/ 622789 w 1399136"/>
            <a:gd name="connsiteY14" fmla="*/ 512885 h 1639381"/>
            <a:gd name="connsiteX15" fmla="*/ 598366 w 1399136"/>
            <a:gd name="connsiteY15" fmla="*/ 549519 h 1639381"/>
            <a:gd name="connsiteX16" fmla="*/ 561731 w 1399136"/>
            <a:gd name="connsiteY16" fmla="*/ 598366 h 1639381"/>
            <a:gd name="connsiteX17" fmla="*/ 537308 w 1399136"/>
            <a:gd name="connsiteY17" fmla="*/ 635000 h 1639381"/>
            <a:gd name="connsiteX18" fmla="*/ 500673 w 1399136"/>
            <a:gd name="connsiteY18" fmla="*/ 671635 h 1639381"/>
            <a:gd name="connsiteX19" fmla="*/ 451827 w 1399136"/>
            <a:gd name="connsiteY19" fmla="*/ 757116 h 1639381"/>
            <a:gd name="connsiteX20" fmla="*/ 415193 w 1399136"/>
            <a:gd name="connsiteY20" fmla="*/ 769327 h 1639381"/>
            <a:gd name="connsiteX21" fmla="*/ 402981 w 1399136"/>
            <a:gd name="connsiteY21" fmla="*/ 818173 h 1639381"/>
            <a:gd name="connsiteX22" fmla="*/ 317500 w 1399136"/>
            <a:gd name="connsiteY22" fmla="*/ 879231 h 1639381"/>
            <a:gd name="connsiteX23" fmla="*/ 293077 w 1399136"/>
            <a:gd name="connsiteY23" fmla="*/ 928077 h 1639381"/>
            <a:gd name="connsiteX24" fmla="*/ 256443 w 1399136"/>
            <a:gd name="connsiteY24" fmla="*/ 952500 h 1639381"/>
            <a:gd name="connsiteX25" fmla="*/ 244231 w 1399136"/>
            <a:gd name="connsiteY25" fmla="*/ 989135 h 1639381"/>
            <a:gd name="connsiteX26" fmla="*/ 219808 w 1399136"/>
            <a:gd name="connsiteY26" fmla="*/ 1025769 h 1639381"/>
            <a:gd name="connsiteX27" fmla="*/ 207596 w 1399136"/>
            <a:gd name="connsiteY27" fmla="*/ 1074616 h 1639381"/>
            <a:gd name="connsiteX28" fmla="*/ 146539 w 1399136"/>
            <a:gd name="connsiteY28" fmla="*/ 1172308 h 1639381"/>
            <a:gd name="connsiteX29" fmla="*/ 122116 w 1399136"/>
            <a:gd name="connsiteY29" fmla="*/ 1270000 h 1639381"/>
            <a:gd name="connsiteX30" fmla="*/ 97693 w 1399136"/>
            <a:gd name="connsiteY30" fmla="*/ 1306635 h 1639381"/>
            <a:gd name="connsiteX31" fmla="*/ 73270 w 1399136"/>
            <a:gd name="connsiteY31" fmla="*/ 1404327 h 1639381"/>
            <a:gd name="connsiteX32" fmla="*/ 36635 w 1399136"/>
            <a:gd name="connsiteY32" fmla="*/ 1526443 h 1639381"/>
            <a:gd name="connsiteX33" fmla="*/ 0 w 1399136"/>
            <a:gd name="connsiteY33" fmla="*/ 1611923 h 163938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Lst>
          <a:rect l="l" t="t" r="r" b="b"/>
          <a:pathLst>
            <a:path w="1399136" h="1639381">
              <a:moveTo>
                <a:pt x="1392116" y="0"/>
              </a:moveTo>
              <a:cubicBezTo>
                <a:pt x="1343338" y="73167"/>
                <a:pt x="1399136" y="14387"/>
                <a:pt x="1318846" y="24423"/>
              </a:cubicBezTo>
              <a:cubicBezTo>
                <a:pt x="1300783" y="26681"/>
                <a:pt x="1286902" y="42085"/>
                <a:pt x="1270000" y="48846"/>
              </a:cubicBezTo>
              <a:cubicBezTo>
                <a:pt x="1190908" y="80483"/>
                <a:pt x="1190012" y="74109"/>
                <a:pt x="1099039" y="85481"/>
              </a:cubicBezTo>
              <a:cubicBezTo>
                <a:pt x="1082757" y="93622"/>
                <a:pt x="1065006" y="99323"/>
                <a:pt x="1050193" y="109904"/>
              </a:cubicBezTo>
              <a:cubicBezTo>
                <a:pt x="970155" y="167074"/>
                <a:pt x="1055508" y="132556"/>
                <a:pt x="976923" y="158750"/>
              </a:cubicBezTo>
              <a:cubicBezTo>
                <a:pt x="960641" y="170962"/>
                <a:pt x="944639" y="183555"/>
                <a:pt x="928077" y="195385"/>
              </a:cubicBezTo>
              <a:cubicBezTo>
                <a:pt x="916134" y="203915"/>
                <a:pt x="902718" y="210412"/>
                <a:pt x="891443" y="219808"/>
              </a:cubicBezTo>
              <a:cubicBezTo>
                <a:pt x="771396" y="319848"/>
                <a:pt x="926453" y="197010"/>
                <a:pt x="830385" y="293077"/>
              </a:cubicBezTo>
              <a:cubicBezTo>
                <a:pt x="820007" y="303455"/>
                <a:pt x="805962" y="309359"/>
                <a:pt x="793750" y="317500"/>
              </a:cubicBezTo>
              <a:cubicBezTo>
                <a:pt x="781539" y="333782"/>
                <a:pt x="771507" y="351955"/>
                <a:pt x="757116" y="366346"/>
              </a:cubicBezTo>
              <a:cubicBezTo>
                <a:pt x="746738" y="376724"/>
                <a:pt x="729649" y="379309"/>
                <a:pt x="720481" y="390769"/>
              </a:cubicBezTo>
              <a:cubicBezTo>
                <a:pt x="712440" y="400820"/>
                <a:pt x="716511" y="417515"/>
                <a:pt x="708270" y="427404"/>
              </a:cubicBezTo>
              <a:cubicBezTo>
                <a:pt x="695240" y="443040"/>
                <a:pt x="673815" y="449647"/>
                <a:pt x="659423" y="464039"/>
              </a:cubicBezTo>
              <a:cubicBezTo>
                <a:pt x="645032" y="478430"/>
                <a:pt x="634619" y="496324"/>
                <a:pt x="622789" y="512885"/>
              </a:cubicBezTo>
              <a:cubicBezTo>
                <a:pt x="614259" y="524828"/>
                <a:pt x="606896" y="537576"/>
                <a:pt x="598366" y="549519"/>
              </a:cubicBezTo>
              <a:cubicBezTo>
                <a:pt x="586536" y="566081"/>
                <a:pt x="573561" y="581804"/>
                <a:pt x="561731" y="598366"/>
              </a:cubicBezTo>
              <a:cubicBezTo>
                <a:pt x="553201" y="610309"/>
                <a:pt x="546704" y="623725"/>
                <a:pt x="537308" y="635000"/>
              </a:cubicBezTo>
              <a:cubicBezTo>
                <a:pt x="526252" y="648267"/>
                <a:pt x="510711" y="657582"/>
                <a:pt x="500673" y="671635"/>
              </a:cubicBezTo>
              <a:cubicBezTo>
                <a:pt x="488654" y="688461"/>
                <a:pt x="471055" y="741733"/>
                <a:pt x="451827" y="757116"/>
              </a:cubicBezTo>
              <a:cubicBezTo>
                <a:pt x="441776" y="765157"/>
                <a:pt x="427404" y="765257"/>
                <a:pt x="415193" y="769327"/>
              </a:cubicBezTo>
              <a:cubicBezTo>
                <a:pt x="411122" y="785609"/>
                <a:pt x="412736" y="804516"/>
                <a:pt x="402981" y="818173"/>
              </a:cubicBezTo>
              <a:cubicBezTo>
                <a:pt x="396095" y="827814"/>
                <a:pt x="332345" y="869334"/>
                <a:pt x="317500" y="879231"/>
              </a:cubicBezTo>
              <a:cubicBezTo>
                <a:pt x="309359" y="895513"/>
                <a:pt x="304731" y="914092"/>
                <a:pt x="293077" y="928077"/>
              </a:cubicBezTo>
              <a:cubicBezTo>
                <a:pt x="283682" y="939352"/>
                <a:pt x="265611" y="941040"/>
                <a:pt x="256443" y="952500"/>
              </a:cubicBezTo>
              <a:cubicBezTo>
                <a:pt x="248402" y="962552"/>
                <a:pt x="249988" y="977622"/>
                <a:pt x="244231" y="989135"/>
              </a:cubicBezTo>
              <a:cubicBezTo>
                <a:pt x="237668" y="1002262"/>
                <a:pt x="227949" y="1013558"/>
                <a:pt x="219808" y="1025769"/>
              </a:cubicBezTo>
              <a:cubicBezTo>
                <a:pt x="215737" y="1042051"/>
                <a:pt x="213489" y="1058901"/>
                <a:pt x="207596" y="1074616"/>
              </a:cubicBezTo>
              <a:cubicBezTo>
                <a:pt x="190834" y="1119315"/>
                <a:pt x="175354" y="1133887"/>
                <a:pt x="146539" y="1172308"/>
              </a:cubicBezTo>
              <a:lnTo>
                <a:pt x="122116" y="1270000"/>
              </a:lnTo>
              <a:cubicBezTo>
                <a:pt x="118556" y="1284238"/>
                <a:pt x="104257" y="1293508"/>
                <a:pt x="97693" y="1306635"/>
              </a:cubicBezTo>
              <a:cubicBezTo>
                <a:pt x="82869" y="1336283"/>
                <a:pt x="81633" y="1373663"/>
                <a:pt x="73270" y="1404327"/>
              </a:cubicBezTo>
              <a:cubicBezTo>
                <a:pt x="59303" y="1455538"/>
                <a:pt x="44812" y="1477381"/>
                <a:pt x="36635" y="1526443"/>
              </a:cubicBezTo>
              <a:cubicBezTo>
                <a:pt x="19190" y="1631115"/>
                <a:pt x="54914" y="1639381"/>
                <a:pt x="0" y="1611923"/>
              </a:cubicBezTo>
            </a:path>
          </a:pathLst>
        </a:custGeom>
        <a:ln>
          <a:solidFill>
            <a:schemeClr val="bg1">
              <a:lumMod val="75000"/>
            </a:schemeClr>
          </a:solidFill>
          <a:prstDash val="dash"/>
        </a:ln>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US" sz="1100"/>
        </a:p>
      </xdr:txBody>
    </xdr:sp>
    <xdr:clientData/>
  </xdr:twoCellAnchor>
  <xdr:twoCellAnchor>
    <xdr:from>
      <xdr:col>33</xdr:col>
      <xdr:colOff>195384</xdr:colOff>
      <xdr:row>43</xdr:row>
      <xdr:rowOff>0</xdr:rowOff>
    </xdr:from>
    <xdr:to>
      <xdr:col>47</xdr:col>
      <xdr:colOff>170961</xdr:colOff>
      <xdr:row>43</xdr:row>
      <xdr:rowOff>3</xdr:rowOff>
    </xdr:to>
    <xdr:cxnSp macro="">
      <xdr:nvCxnSpPr>
        <xdr:cNvPr id="21" name="Straight Connector 20"/>
        <xdr:cNvCxnSpPr/>
      </xdr:nvCxnSpPr>
      <xdr:spPr>
        <a:xfrm flipV="1">
          <a:off x="7158159" y="8353425"/>
          <a:ext cx="2909277" cy="3"/>
        </a:xfrm>
        <a:prstGeom prst="line">
          <a:avLst/>
        </a:prstGeom>
        <a:ln>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48</xdr:col>
      <xdr:colOff>24424</xdr:colOff>
      <xdr:row>43</xdr:row>
      <xdr:rowOff>12211</xdr:rowOff>
    </xdr:from>
    <xdr:to>
      <xdr:col>48</xdr:col>
      <xdr:colOff>24426</xdr:colOff>
      <xdr:row>47</xdr:row>
      <xdr:rowOff>158751</xdr:rowOff>
    </xdr:to>
    <xdr:cxnSp macro="">
      <xdr:nvCxnSpPr>
        <xdr:cNvPr id="22" name="Straight Connector 21"/>
        <xdr:cNvCxnSpPr/>
      </xdr:nvCxnSpPr>
      <xdr:spPr>
        <a:xfrm rot="5400000" flipH="1" flipV="1">
          <a:off x="9676180" y="8819905"/>
          <a:ext cx="908540" cy="2"/>
        </a:xfrm>
        <a:prstGeom prst="line">
          <a:avLst/>
        </a:prstGeom>
        <a:ln>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54704</xdr:colOff>
      <xdr:row>36</xdr:row>
      <xdr:rowOff>91289</xdr:rowOff>
    </xdr:from>
    <xdr:to>
      <xdr:col>48</xdr:col>
      <xdr:colOff>30281</xdr:colOff>
      <xdr:row>36</xdr:row>
      <xdr:rowOff>91292</xdr:rowOff>
    </xdr:to>
    <xdr:cxnSp macro="">
      <xdr:nvCxnSpPr>
        <xdr:cNvPr id="23" name="Straight Connector 22"/>
        <xdr:cNvCxnSpPr/>
      </xdr:nvCxnSpPr>
      <xdr:spPr>
        <a:xfrm flipV="1">
          <a:off x="7227029" y="7025489"/>
          <a:ext cx="2909277" cy="3"/>
        </a:xfrm>
        <a:prstGeom prst="line">
          <a:avLst/>
        </a:prstGeom>
        <a:ln>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35</xdr:col>
      <xdr:colOff>189034</xdr:colOff>
      <xdr:row>9</xdr:row>
      <xdr:rowOff>12210</xdr:rowOff>
    </xdr:from>
    <xdr:to>
      <xdr:col>35</xdr:col>
      <xdr:colOff>195386</xdr:colOff>
      <xdr:row>43</xdr:row>
      <xdr:rowOff>11965</xdr:rowOff>
    </xdr:to>
    <xdr:cxnSp macro="">
      <xdr:nvCxnSpPr>
        <xdr:cNvPr id="26" name="Straight Connector 25"/>
        <xdr:cNvCxnSpPr/>
      </xdr:nvCxnSpPr>
      <xdr:spPr>
        <a:xfrm rot="5400000">
          <a:off x="4254745" y="5042874"/>
          <a:ext cx="6638680" cy="6352"/>
        </a:xfrm>
        <a:prstGeom prst="line">
          <a:avLst/>
        </a:prstGeom>
        <a:ln>
          <a:headEnd type="arrow" w="med" len="med"/>
          <a:tailEnd type="arrow"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36635</xdr:colOff>
      <xdr:row>37</xdr:row>
      <xdr:rowOff>12212</xdr:rowOff>
    </xdr:from>
    <xdr:to>
      <xdr:col>33</xdr:col>
      <xdr:colOff>183174</xdr:colOff>
      <xdr:row>37</xdr:row>
      <xdr:rowOff>24426</xdr:rowOff>
    </xdr:to>
    <xdr:cxnSp macro="">
      <xdr:nvCxnSpPr>
        <xdr:cNvPr id="27" name="Straight Connector 26"/>
        <xdr:cNvCxnSpPr/>
      </xdr:nvCxnSpPr>
      <xdr:spPr>
        <a:xfrm rot="10800000" flipV="1">
          <a:off x="1551110" y="7136912"/>
          <a:ext cx="5594839" cy="12214"/>
        </a:xfrm>
        <a:prstGeom prst="line">
          <a:avLst/>
        </a:prstGeom>
        <a:ln>
          <a:headEnd type="arrow" w="med" len="med"/>
          <a:tailEnd type="arrow"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195386</xdr:colOff>
      <xdr:row>42</xdr:row>
      <xdr:rowOff>18075</xdr:rowOff>
    </xdr:from>
    <xdr:to>
      <xdr:col>33</xdr:col>
      <xdr:colOff>201250</xdr:colOff>
      <xdr:row>42</xdr:row>
      <xdr:rowOff>24425</xdr:rowOff>
    </xdr:to>
    <xdr:cxnSp macro="">
      <xdr:nvCxnSpPr>
        <xdr:cNvPr id="28" name="Straight Connector 27"/>
        <xdr:cNvCxnSpPr/>
      </xdr:nvCxnSpPr>
      <xdr:spPr>
        <a:xfrm rot="10800000" flipV="1">
          <a:off x="5691311" y="8181000"/>
          <a:ext cx="1472714" cy="6350"/>
        </a:xfrm>
        <a:prstGeom prst="line">
          <a:avLst/>
        </a:prstGeom>
        <a:ln>
          <a:headEnd type="arrow" w="med" len="med"/>
          <a:tailEnd type="arrow"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18077</xdr:colOff>
      <xdr:row>54</xdr:row>
      <xdr:rowOff>48845</xdr:rowOff>
    </xdr:from>
    <xdr:to>
      <xdr:col>48</xdr:col>
      <xdr:colOff>12213</xdr:colOff>
      <xdr:row>54</xdr:row>
      <xdr:rowOff>54708</xdr:rowOff>
    </xdr:to>
    <xdr:cxnSp macro="">
      <xdr:nvCxnSpPr>
        <xdr:cNvPr id="29" name="Straight Connector 28"/>
        <xdr:cNvCxnSpPr/>
      </xdr:nvCxnSpPr>
      <xdr:spPr>
        <a:xfrm rot="10800000" flipV="1">
          <a:off x="5723552" y="10535870"/>
          <a:ext cx="4394686" cy="5863"/>
        </a:xfrm>
        <a:prstGeom prst="line">
          <a:avLst/>
        </a:prstGeom>
        <a:ln>
          <a:headEnd type="arrow" w="med" len="med"/>
          <a:tailEnd type="arrow"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176821</xdr:colOff>
      <xdr:row>43</xdr:row>
      <xdr:rowOff>24423</xdr:rowOff>
    </xdr:from>
    <xdr:to>
      <xdr:col>28</xdr:col>
      <xdr:colOff>183173</xdr:colOff>
      <xdr:row>60</xdr:row>
      <xdr:rowOff>170716</xdr:rowOff>
    </xdr:to>
    <xdr:cxnSp macro="">
      <xdr:nvCxnSpPr>
        <xdr:cNvPr id="30" name="Straight Connector 29"/>
        <xdr:cNvCxnSpPr/>
      </xdr:nvCxnSpPr>
      <xdr:spPr>
        <a:xfrm rot="5400000">
          <a:off x="4383575" y="10086119"/>
          <a:ext cx="3422893" cy="6352"/>
        </a:xfrm>
        <a:prstGeom prst="line">
          <a:avLst/>
        </a:prstGeom>
        <a:ln>
          <a:headEnd type="arrow" w="med" len="med"/>
          <a:tailEnd type="arrow"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66917</xdr:colOff>
      <xdr:row>39</xdr:row>
      <xdr:rowOff>5862</xdr:rowOff>
    </xdr:from>
    <xdr:to>
      <xdr:col>26</xdr:col>
      <xdr:colOff>73268</xdr:colOff>
      <xdr:row>43</xdr:row>
      <xdr:rowOff>12211</xdr:rowOff>
    </xdr:to>
    <xdr:cxnSp macro="">
      <xdr:nvCxnSpPr>
        <xdr:cNvPr id="31" name="Straight Connector 30"/>
        <xdr:cNvCxnSpPr/>
      </xdr:nvCxnSpPr>
      <xdr:spPr>
        <a:xfrm rot="16200000" flipH="1">
          <a:off x="5138981" y="7935423"/>
          <a:ext cx="854074" cy="6351"/>
        </a:xfrm>
        <a:prstGeom prst="line">
          <a:avLst/>
        </a:prstGeom>
        <a:ln>
          <a:headEnd type="arrow" w="med" len="med"/>
          <a:tailEnd type="arrow"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2</xdr:colOff>
      <xdr:row>35</xdr:row>
      <xdr:rowOff>24423</xdr:rowOff>
    </xdr:from>
    <xdr:to>
      <xdr:col>6</xdr:col>
      <xdr:colOff>183174</xdr:colOff>
      <xdr:row>35</xdr:row>
      <xdr:rowOff>42499</xdr:rowOff>
    </xdr:to>
    <xdr:cxnSp macro="">
      <xdr:nvCxnSpPr>
        <xdr:cNvPr id="32" name="Straight Connector 31"/>
        <xdr:cNvCxnSpPr/>
      </xdr:nvCxnSpPr>
      <xdr:spPr>
        <a:xfrm rot="10800000" flipV="1">
          <a:off x="2" y="6768123"/>
          <a:ext cx="1488097" cy="18076"/>
        </a:xfrm>
        <a:prstGeom prst="line">
          <a:avLst/>
        </a:prstGeom>
        <a:ln>
          <a:headEnd type="arrow" w="med" len="med"/>
          <a:tailEnd type="arrow" w="med" len="med"/>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6.xml><?xml version="1.0" encoding="utf-8"?>
<xdr:wsDr xmlns:xdr="http://schemas.openxmlformats.org/drawingml/2006/spreadsheetDrawing" xmlns:a="http://schemas.openxmlformats.org/drawingml/2006/main">
  <xdr:twoCellAnchor>
    <xdr:from>
      <xdr:col>8</xdr:col>
      <xdr:colOff>24423</xdr:colOff>
      <xdr:row>38</xdr:row>
      <xdr:rowOff>146537</xdr:rowOff>
    </xdr:from>
    <xdr:to>
      <xdr:col>25</xdr:col>
      <xdr:colOff>39143</xdr:colOff>
      <xdr:row>39</xdr:row>
      <xdr:rowOff>65240</xdr:rowOff>
    </xdr:to>
    <xdr:sp macro="" textlink="">
      <xdr:nvSpPr>
        <xdr:cNvPr id="2" name="Rectangle 1"/>
        <xdr:cNvSpPr/>
      </xdr:nvSpPr>
      <xdr:spPr>
        <a:xfrm>
          <a:off x="1759800" y="7714345"/>
          <a:ext cx="3563761" cy="114422"/>
        </a:xfrm>
        <a:prstGeom prst="rect">
          <a:avLst/>
        </a:prstGeom>
        <a:solidFill>
          <a:schemeClr val="bg1">
            <a:lumMod val="85000"/>
          </a:schemeClr>
        </a:solidFill>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33</xdr:col>
      <xdr:colOff>170545</xdr:colOff>
      <xdr:row>37</xdr:row>
      <xdr:rowOff>85009</xdr:rowOff>
    </xdr:from>
    <xdr:to>
      <xdr:col>34</xdr:col>
      <xdr:colOff>48846</xdr:colOff>
      <xdr:row>40</xdr:row>
      <xdr:rowOff>122139</xdr:rowOff>
    </xdr:to>
    <xdr:sp macro="" textlink="">
      <xdr:nvSpPr>
        <xdr:cNvPr id="4" name="Rectangle 3"/>
        <xdr:cNvSpPr/>
      </xdr:nvSpPr>
      <xdr:spPr>
        <a:xfrm>
          <a:off x="7133320" y="7209709"/>
          <a:ext cx="87851" cy="608630"/>
        </a:xfrm>
        <a:prstGeom prst="rect">
          <a:avLst/>
        </a:prstGeom>
        <a:solidFill>
          <a:schemeClr val="bg1">
            <a:lumMod val="85000"/>
          </a:schemeClr>
        </a:solidFill>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29</xdr:col>
      <xdr:colOff>115347</xdr:colOff>
      <xdr:row>13</xdr:row>
      <xdr:rowOff>176340</xdr:rowOff>
    </xdr:from>
    <xdr:to>
      <xdr:col>33</xdr:col>
      <xdr:colOff>73268</xdr:colOff>
      <xdr:row>14</xdr:row>
      <xdr:rowOff>48858</xdr:rowOff>
    </xdr:to>
    <xdr:sp macro="" textlink="">
      <xdr:nvSpPr>
        <xdr:cNvPr id="5" name="Rectangle 4"/>
        <xdr:cNvSpPr/>
      </xdr:nvSpPr>
      <xdr:spPr>
        <a:xfrm>
          <a:off x="6239922" y="2652840"/>
          <a:ext cx="796121" cy="63018"/>
        </a:xfrm>
        <a:prstGeom prst="rect">
          <a:avLst/>
        </a:prstGeom>
        <a:solidFill>
          <a:schemeClr val="bg1">
            <a:lumMod val="85000"/>
          </a:schemeClr>
        </a:solidFill>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30</xdr:col>
      <xdr:colOff>97205</xdr:colOff>
      <xdr:row>12</xdr:row>
      <xdr:rowOff>133847</xdr:rowOff>
    </xdr:from>
    <xdr:to>
      <xdr:col>33</xdr:col>
      <xdr:colOff>133840</xdr:colOff>
      <xdr:row>13</xdr:row>
      <xdr:rowOff>194904</xdr:rowOff>
    </xdr:to>
    <xdr:sp macro="" textlink="">
      <xdr:nvSpPr>
        <xdr:cNvPr id="10" name="TextBox 9"/>
        <xdr:cNvSpPr txBox="1"/>
      </xdr:nvSpPr>
      <xdr:spPr>
        <a:xfrm>
          <a:off x="6431330" y="2419847"/>
          <a:ext cx="665285" cy="2515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US" sz="1100"/>
            <a:t>Door</a:t>
          </a:r>
        </a:p>
      </xdr:txBody>
    </xdr:sp>
    <xdr:clientData/>
  </xdr:twoCellAnchor>
  <xdr:twoCellAnchor>
    <xdr:from>
      <xdr:col>34</xdr:col>
      <xdr:colOff>84750</xdr:colOff>
      <xdr:row>37</xdr:row>
      <xdr:rowOff>65240</xdr:rowOff>
    </xdr:from>
    <xdr:to>
      <xdr:col>35</xdr:col>
      <xdr:colOff>117432</xdr:colOff>
      <xdr:row>40</xdr:row>
      <xdr:rowOff>191675</xdr:rowOff>
    </xdr:to>
    <xdr:sp macro="" textlink="">
      <xdr:nvSpPr>
        <xdr:cNvPr id="11" name="TextBox 10"/>
        <xdr:cNvSpPr txBox="1"/>
      </xdr:nvSpPr>
      <xdr:spPr>
        <a:xfrm rot="16200000">
          <a:off x="7012000" y="7673401"/>
          <a:ext cx="713593" cy="24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US" sz="1100"/>
            <a:t>Doorway</a:t>
          </a:r>
        </a:p>
      </xdr:txBody>
    </xdr:sp>
    <xdr:clientData/>
  </xdr:twoCellAnchor>
  <xdr:twoCellAnchor>
    <xdr:from>
      <xdr:col>13</xdr:col>
      <xdr:colOff>143878</xdr:colOff>
      <xdr:row>39</xdr:row>
      <xdr:rowOff>90017</xdr:rowOff>
    </xdr:from>
    <xdr:to>
      <xdr:col>20</xdr:col>
      <xdr:colOff>119945</xdr:colOff>
      <xdr:row>40</xdr:row>
      <xdr:rowOff>188532</xdr:rowOff>
    </xdr:to>
    <xdr:sp macro="" textlink="">
      <xdr:nvSpPr>
        <xdr:cNvPr id="13" name="TextBox 12"/>
        <xdr:cNvSpPr txBox="1"/>
      </xdr:nvSpPr>
      <xdr:spPr>
        <a:xfrm>
          <a:off x="2923090" y="7853544"/>
          <a:ext cx="1437437" cy="29423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ctr"/>
          <a:r>
            <a:rPr lang="en-US" sz="1100"/>
            <a:t>Garage Door</a:t>
          </a:r>
        </a:p>
      </xdr:txBody>
    </xdr:sp>
    <xdr:clientData/>
  </xdr:twoCellAnchor>
  <xdr:twoCellAnchor>
    <xdr:from>
      <xdr:col>0</xdr:col>
      <xdr:colOff>48846</xdr:colOff>
      <xdr:row>30</xdr:row>
      <xdr:rowOff>26096</xdr:rowOff>
    </xdr:from>
    <xdr:to>
      <xdr:col>7</xdr:col>
      <xdr:colOff>13048</xdr:colOff>
      <xdr:row>30</xdr:row>
      <xdr:rowOff>36638</xdr:rowOff>
    </xdr:to>
    <xdr:cxnSp macro="">
      <xdr:nvCxnSpPr>
        <xdr:cNvPr id="14" name="Straight Connector 13"/>
        <xdr:cNvCxnSpPr/>
      </xdr:nvCxnSpPr>
      <xdr:spPr>
        <a:xfrm flipV="1">
          <a:off x="48846" y="5975959"/>
          <a:ext cx="1490812" cy="10542"/>
        </a:xfrm>
        <a:prstGeom prst="line">
          <a:avLst/>
        </a:prstGeom>
        <a:ln>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183173</xdr:colOff>
      <xdr:row>44</xdr:row>
      <xdr:rowOff>133856</xdr:rowOff>
    </xdr:from>
    <xdr:to>
      <xdr:col>27</xdr:col>
      <xdr:colOff>48845</xdr:colOff>
      <xdr:row>58</xdr:row>
      <xdr:rowOff>183173</xdr:rowOff>
    </xdr:to>
    <xdr:sp macro="" textlink="">
      <xdr:nvSpPr>
        <xdr:cNvPr id="15" name="Rectangle 14"/>
        <xdr:cNvSpPr/>
      </xdr:nvSpPr>
      <xdr:spPr>
        <a:xfrm>
          <a:off x="5679098" y="8677781"/>
          <a:ext cx="75222" cy="2754417"/>
        </a:xfrm>
        <a:prstGeom prst="rect">
          <a:avLst/>
        </a:prstGeom>
        <a:solidFill>
          <a:schemeClr val="bg1">
            <a:lumMod val="85000"/>
          </a:schemeClr>
        </a:solidFill>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0</xdr:col>
      <xdr:colOff>61059</xdr:colOff>
      <xdr:row>30</xdr:row>
      <xdr:rowOff>73271</xdr:rowOff>
    </xdr:from>
    <xdr:to>
      <xdr:col>6</xdr:col>
      <xdr:colOff>183663</xdr:colOff>
      <xdr:row>31</xdr:row>
      <xdr:rowOff>171451</xdr:rowOff>
    </xdr:to>
    <xdr:sp macro="" textlink="">
      <xdr:nvSpPr>
        <xdr:cNvPr id="19" name="TextBox 18"/>
        <xdr:cNvSpPr txBox="1"/>
      </xdr:nvSpPr>
      <xdr:spPr>
        <a:xfrm>
          <a:off x="61059" y="5864471"/>
          <a:ext cx="1427529" cy="28868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ctr"/>
          <a:r>
            <a:rPr lang="en-US" sz="1100"/>
            <a:t>Existing Driveway</a:t>
          </a:r>
        </a:p>
      </xdr:txBody>
    </xdr:sp>
    <xdr:clientData/>
  </xdr:twoCellAnchor>
  <xdr:twoCellAnchor>
    <xdr:from>
      <xdr:col>20</xdr:col>
      <xdr:colOff>12211</xdr:colOff>
      <xdr:row>59</xdr:row>
      <xdr:rowOff>12211</xdr:rowOff>
    </xdr:from>
    <xdr:to>
      <xdr:col>26</xdr:col>
      <xdr:colOff>165770</xdr:colOff>
      <xdr:row>67</xdr:row>
      <xdr:rowOff>0</xdr:rowOff>
    </xdr:to>
    <xdr:sp macro="" textlink="">
      <xdr:nvSpPr>
        <xdr:cNvPr id="20" name="Freeform 19"/>
        <xdr:cNvSpPr/>
      </xdr:nvSpPr>
      <xdr:spPr>
        <a:xfrm>
          <a:off x="4250836" y="11451736"/>
          <a:ext cx="1410859" cy="1600304"/>
        </a:xfrm>
        <a:custGeom>
          <a:avLst/>
          <a:gdLst>
            <a:gd name="connsiteX0" fmla="*/ 1392116 w 1399136"/>
            <a:gd name="connsiteY0" fmla="*/ 0 h 1639381"/>
            <a:gd name="connsiteX1" fmla="*/ 1318846 w 1399136"/>
            <a:gd name="connsiteY1" fmla="*/ 24423 h 1639381"/>
            <a:gd name="connsiteX2" fmla="*/ 1270000 w 1399136"/>
            <a:gd name="connsiteY2" fmla="*/ 48846 h 1639381"/>
            <a:gd name="connsiteX3" fmla="*/ 1099039 w 1399136"/>
            <a:gd name="connsiteY3" fmla="*/ 85481 h 1639381"/>
            <a:gd name="connsiteX4" fmla="*/ 1050193 w 1399136"/>
            <a:gd name="connsiteY4" fmla="*/ 109904 h 1639381"/>
            <a:gd name="connsiteX5" fmla="*/ 976923 w 1399136"/>
            <a:gd name="connsiteY5" fmla="*/ 158750 h 1639381"/>
            <a:gd name="connsiteX6" fmla="*/ 928077 w 1399136"/>
            <a:gd name="connsiteY6" fmla="*/ 195385 h 1639381"/>
            <a:gd name="connsiteX7" fmla="*/ 891443 w 1399136"/>
            <a:gd name="connsiteY7" fmla="*/ 219808 h 1639381"/>
            <a:gd name="connsiteX8" fmla="*/ 830385 w 1399136"/>
            <a:gd name="connsiteY8" fmla="*/ 293077 h 1639381"/>
            <a:gd name="connsiteX9" fmla="*/ 793750 w 1399136"/>
            <a:gd name="connsiteY9" fmla="*/ 317500 h 1639381"/>
            <a:gd name="connsiteX10" fmla="*/ 757116 w 1399136"/>
            <a:gd name="connsiteY10" fmla="*/ 366346 h 1639381"/>
            <a:gd name="connsiteX11" fmla="*/ 720481 w 1399136"/>
            <a:gd name="connsiteY11" fmla="*/ 390769 h 1639381"/>
            <a:gd name="connsiteX12" fmla="*/ 708270 w 1399136"/>
            <a:gd name="connsiteY12" fmla="*/ 427404 h 1639381"/>
            <a:gd name="connsiteX13" fmla="*/ 659423 w 1399136"/>
            <a:gd name="connsiteY13" fmla="*/ 464039 h 1639381"/>
            <a:gd name="connsiteX14" fmla="*/ 622789 w 1399136"/>
            <a:gd name="connsiteY14" fmla="*/ 512885 h 1639381"/>
            <a:gd name="connsiteX15" fmla="*/ 598366 w 1399136"/>
            <a:gd name="connsiteY15" fmla="*/ 549519 h 1639381"/>
            <a:gd name="connsiteX16" fmla="*/ 561731 w 1399136"/>
            <a:gd name="connsiteY16" fmla="*/ 598366 h 1639381"/>
            <a:gd name="connsiteX17" fmla="*/ 537308 w 1399136"/>
            <a:gd name="connsiteY17" fmla="*/ 635000 h 1639381"/>
            <a:gd name="connsiteX18" fmla="*/ 500673 w 1399136"/>
            <a:gd name="connsiteY18" fmla="*/ 671635 h 1639381"/>
            <a:gd name="connsiteX19" fmla="*/ 451827 w 1399136"/>
            <a:gd name="connsiteY19" fmla="*/ 757116 h 1639381"/>
            <a:gd name="connsiteX20" fmla="*/ 415193 w 1399136"/>
            <a:gd name="connsiteY20" fmla="*/ 769327 h 1639381"/>
            <a:gd name="connsiteX21" fmla="*/ 402981 w 1399136"/>
            <a:gd name="connsiteY21" fmla="*/ 818173 h 1639381"/>
            <a:gd name="connsiteX22" fmla="*/ 317500 w 1399136"/>
            <a:gd name="connsiteY22" fmla="*/ 879231 h 1639381"/>
            <a:gd name="connsiteX23" fmla="*/ 293077 w 1399136"/>
            <a:gd name="connsiteY23" fmla="*/ 928077 h 1639381"/>
            <a:gd name="connsiteX24" fmla="*/ 256443 w 1399136"/>
            <a:gd name="connsiteY24" fmla="*/ 952500 h 1639381"/>
            <a:gd name="connsiteX25" fmla="*/ 244231 w 1399136"/>
            <a:gd name="connsiteY25" fmla="*/ 989135 h 1639381"/>
            <a:gd name="connsiteX26" fmla="*/ 219808 w 1399136"/>
            <a:gd name="connsiteY26" fmla="*/ 1025769 h 1639381"/>
            <a:gd name="connsiteX27" fmla="*/ 207596 w 1399136"/>
            <a:gd name="connsiteY27" fmla="*/ 1074616 h 1639381"/>
            <a:gd name="connsiteX28" fmla="*/ 146539 w 1399136"/>
            <a:gd name="connsiteY28" fmla="*/ 1172308 h 1639381"/>
            <a:gd name="connsiteX29" fmla="*/ 122116 w 1399136"/>
            <a:gd name="connsiteY29" fmla="*/ 1270000 h 1639381"/>
            <a:gd name="connsiteX30" fmla="*/ 97693 w 1399136"/>
            <a:gd name="connsiteY30" fmla="*/ 1306635 h 1639381"/>
            <a:gd name="connsiteX31" fmla="*/ 73270 w 1399136"/>
            <a:gd name="connsiteY31" fmla="*/ 1404327 h 1639381"/>
            <a:gd name="connsiteX32" fmla="*/ 36635 w 1399136"/>
            <a:gd name="connsiteY32" fmla="*/ 1526443 h 1639381"/>
            <a:gd name="connsiteX33" fmla="*/ 0 w 1399136"/>
            <a:gd name="connsiteY33" fmla="*/ 1611923 h 163938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Lst>
          <a:rect l="l" t="t" r="r" b="b"/>
          <a:pathLst>
            <a:path w="1399136" h="1639381">
              <a:moveTo>
                <a:pt x="1392116" y="0"/>
              </a:moveTo>
              <a:cubicBezTo>
                <a:pt x="1343338" y="73167"/>
                <a:pt x="1399136" y="14387"/>
                <a:pt x="1318846" y="24423"/>
              </a:cubicBezTo>
              <a:cubicBezTo>
                <a:pt x="1300783" y="26681"/>
                <a:pt x="1286902" y="42085"/>
                <a:pt x="1270000" y="48846"/>
              </a:cubicBezTo>
              <a:cubicBezTo>
                <a:pt x="1190908" y="80483"/>
                <a:pt x="1190012" y="74109"/>
                <a:pt x="1099039" y="85481"/>
              </a:cubicBezTo>
              <a:cubicBezTo>
                <a:pt x="1082757" y="93622"/>
                <a:pt x="1065006" y="99323"/>
                <a:pt x="1050193" y="109904"/>
              </a:cubicBezTo>
              <a:cubicBezTo>
                <a:pt x="970155" y="167074"/>
                <a:pt x="1055508" y="132556"/>
                <a:pt x="976923" y="158750"/>
              </a:cubicBezTo>
              <a:cubicBezTo>
                <a:pt x="960641" y="170962"/>
                <a:pt x="944639" y="183555"/>
                <a:pt x="928077" y="195385"/>
              </a:cubicBezTo>
              <a:cubicBezTo>
                <a:pt x="916134" y="203915"/>
                <a:pt x="902718" y="210412"/>
                <a:pt x="891443" y="219808"/>
              </a:cubicBezTo>
              <a:cubicBezTo>
                <a:pt x="771396" y="319848"/>
                <a:pt x="926453" y="197010"/>
                <a:pt x="830385" y="293077"/>
              </a:cubicBezTo>
              <a:cubicBezTo>
                <a:pt x="820007" y="303455"/>
                <a:pt x="805962" y="309359"/>
                <a:pt x="793750" y="317500"/>
              </a:cubicBezTo>
              <a:cubicBezTo>
                <a:pt x="781539" y="333782"/>
                <a:pt x="771507" y="351955"/>
                <a:pt x="757116" y="366346"/>
              </a:cubicBezTo>
              <a:cubicBezTo>
                <a:pt x="746738" y="376724"/>
                <a:pt x="729649" y="379309"/>
                <a:pt x="720481" y="390769"/>
              </a:cubicBezTo>
              <a:cubicBezTo>
                <a:pt x="712440" y="400820"/>
                <a:pt x="716511" y="417515"/>
                <a:pt x="708270" y="427404"/>
              </a:cubicBezTo>
              <a:cubicBezTo>
                <a:pt x="695240" y="443040"/>
                <a:pt x="673815" y="449647"/>
                <a:pt x="659423" y="464039"/>
              </a:cubicBezTo>
              <a:cubicBezTo>
                <a:pt x="645032" y="478430"/>
                <a:pt x="634619" y="496324"/>
                <a:pt x="622789" y="512885"/>
              </a:cubicBezTo>
              <a:cubicBezTo>
                <a:pt x="614259" y="524828"/>
                <a:pt x="606896" y="537576"/>
                <a:pt x="598366" y="549519"/>
              </a:cubicBezTo>
              <a:cubicBezTo>
                <a:pt x="586536" y="566081"/>
                <a:pt x="573561" y="581804"/>
                <a:pt x="561731" y="598366"/>
              </a:cubicBezTo>
              <a:cubicBezTo>
                <a:pt x="553201" y="610309"/>
                <a:pt x="546704" y="623725"/>
                <a:pt x="537308" y="635000"/>
              </a:cubicBezTo>
              <a:cubicBezTo>
                <a:pt x="526252" y="648267"/>
                <a:pt x="510711" y="657582"/>
                <a:pt x="500673" y="671635"/>
              </a:cubicBezTo>
              <a:cubicBezTo>
                <a:pt x="488654" y="688461"/>
                <a:pt x="471055" y="741733"/>
                <a:pt x="451827" y="757116"/>
              </a:cubicBezTo>
              <a:cubicBezTo>
                <a:pt x="441776" y="765157"/>
                <a:pt x="427404" y="765257"/>
                <a:pt x="415193" y="769327"/>
              </a:cubicBezTo>
              <a:cubicBezTo>
                <a:pt x="411122" y="785609"/>
                <a:pt x="412736" y="804516"/>
                <a:pt x="402981" y="818173"/>
              </a:cubicBezTo>
              <a:cubicBezTo>
                <a:pt x="396095" y="827814"/>
                <a:pt x="332345" y="869334"/>
                <a:pt x="317500" y="879231"/>
              </a:cubicBezTo>
              <a:cubicBezTo>
                <a:pt x="309359" y="895513"/>
                <a:pt x="304731" y="914092"/>
                <a:pt x="293077" y="928077"/>
              </a:cubicBezTo>
              <a:cubicBezTo>
                <a:pt x="283682" y="939352"/>
                <a:pt x="265611" y="941040"/>
                <a:pt x="256443" y="952500"/>
              </a:cubicBezTo>
              <a:cubicBezTo>
                <a:pt x="248402" y="962552"/>
                <a:pt x="249988" y="977622"/>
                <a:pt x="244231" y="989135"/>
              </a:cubicBezTo>
              <a:cubicBezTo>
                <a:pt x="237668" y="1002262"/>
                <a:pt x="227949" y="1013558"/>
                <a:pt x="219808" y="1025769"/>
              </a:cubicBezTo>
              <a:cubicBezTo>
                <a:pt x="215737" y="1042051"/>
                <a:pt x="213489" y="1058901"/>
                <a:pt x="207596" y="1074616"/>
              </a:cubicBezTo>
              <a:cubicBezTo>
                <a:pt x="190834" y="1119315"/>
                <a:pt x="175354" y="1133887"/>
                <a:pt x="146539" y="1172308"/>
              </a:cubicBezTo>
              <a:lnTo>
                <a:pt x="122116" y="1270000"/>
              </a:lnTo>
              <a:cubicBezTo>
                <a:pt x="118556" y="1284238"/>
                <a:pt x="104257" y="1293508"/>
                <a:pt x="97693" y="1306635"/>
              </a:cubicBezTo>
              <a:cubicBezTo>
                <a:pt x="82869" y="1336283"/>
                <a:pt x="81633" y="1373663"/>
                <a:pt x="73270" y="1404327"/>
              </a:cubicBezTo>
              <a:cubicBezTo>
                <a:pt x="59303" y="1455538"/>
                <a:pt x="44812" y="1477381"/>
                <a:pt x="36635" y="1526443"/>
              </a:cubicBezTo>
              <a:cubicBezTo>
                <a:pt x="19190" y="1631115"/>
                <a:pt x="54914" y="1639381"/>
                <a:pt x="0" y="1611923"/>
              </a:cubicBezTo>
            </a:path>
          </a:pathLst>
        </a:custGeom>
        <a:ln>
          <a:solidFill>
            <a:schemeClr val="bg1">
              <a:lumMod val="75000"/>
            </a:schemeClr>
          </a:solidFill>
          <a:prstDash val="dash"/>
        </a:ln>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US" sz="1100"/>
        </a:p>
      </xdr:txBody>
    </xdr:sp>
    <xdr:clientData/>
  </xdr:twoCellAnchor>
  <xdr:twoCellAnchor>
    <xdr:from>
      <xdr:col>33</xdr:col>
      <xdr:colOff>195384</xdr:colOff>
      <xdr:row>43</xdr:row>
      <xdr:rowOff>0</xdr:rowOff>
    </xdr:from>
    <xdr:to>
      <xdr:col>47</xdr:col>
      <xdr:colOff>170961</xdr:colOff>
      <xdr:row>43</xdr:row>
      <xdr:rowOff>3</xdr:rowOff>
    </xdr:to>
    <xdr:cxnSp macro="">
      <xdr:nvCxnSpPr>
        <xdr:cNvPr id="21" name="Straight Connector 20"/>
        <xdr:cNvCxnSpPr/>
      </xdr:nvCxnSpPr>
      <xdr:spPr>
        <a:xfrm flipV="1">
          <a:off x="7158159" y="8353425"/>
          <a:ext cx="2909277" cy="3"/>
        </a:xfrm>
        <a:prstGeom prst="line">
          <a:avLst/>
        </a:prstGeom>
        <a:ln>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48</xdr:col>
      <xdr:colOff>24424</xdr:colOff>
      <xdr:row>43</xdr:row>
      <xdr:rowOff>12211</xdr:rowOff>
    </xdr:from>
    <xdr:to>
      <xdr:col>48</xdr:col>
      <xdr:colOff>24426</xdr:colOff>
      <xdr:row>47</xdr:row>
      <xdr:rowOff>158751</xdr:rowOff>
    </xdr:to>
    <xdr:cxnSp macro="">
      <xdr:nvCxnSpPr>
        <xdr:cNvPr id="22" name="Straight Connector 21"/>
        <xdr:cNvCxnSpPr/>
      </xdr:nvCxnSpPr>
      <xdr:spPr>
        <a:xfrm rot="5400000" flipH="1" flipV="1">
          <a:off x="9676180" y="8819905"/>
          <a:ext cx="908540" cy="2"/>
        </a:xfrm>
        <a:prstGeom prst="line">
          <a:avLst/>
        </a:prstGeom>
        <a:ln>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54704</xdr:colOff>
      <xdr:row>36</xdr:row>
      <xdr:rowOff>91289</xdr:rowOff>
    </xdr:from>
    <xdr:to>
      <xdr:col>48</xdr:col>
      <xdr:colOff>30281</xdr:colOff>
      <xdr:row>36</xdr:row>
      <xdr:rowOff>91292</xdr:rowOff>
    </xdr:to>
    <xdr:cxnSp macro="">
      <xdr:nvCxnSpPr>
        <xdr:cNvPr id="23" name="Straight Connector 22"/>
        <xdr:cNvCxnSpPr/>
      </xdr:nvCxnSpPr>
      <xdr:spPr>
        <a:xfrm flipV="1">
          <a:off x="7227029" y="7025489"/>
          <a:ext cx="2909277" cy="3"/>
        </a:xfrm>
        <a:prstGeom prst="line">
          <a:avLst/>
        </a:prstGeom>
        <a:ln>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195387</xdr:colOff>
      <xdr:row>19</xdr:row>
      <xdr:rowOff>158754</xdr:rowOff>
    </xdr:from>
    <xdr:to>
      <xdr:col>27</xdr:col>
      <xdr:colOff>0</xdr:colOff>
      <xdr:row>38</xdr:row>
      <xdr:rowOff>170965</xdr:rowOff>
    </xdr:to>
    <xdr:cxnSp macro="">
      <xdr:nvCxnSpPr>
        <xdr:cNvPr id="25" name="Straight Connector 24"/>
        <xdr:cNvCxnSpPr/>
      </xdr:nvCxnSpPr>
      <xdr:spPr>
        <a:xfrm rot="5400000">
          <a:off x="3844438" y="5625128"/>
          <a:ext cx="3707911" cy="14163"/>
        </a:xfrm>
        <a:prstGeom prst="line">
          <a:avLst/>
        </a:prstGeom>
        <a:ln>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35</xdr:col>
      <xdr:colOff>189034</xdr:colOff>
      <xdr:row>9</xdr:row>
      <xdr:rowOff>12210</xdr:rowOff>
    </xdr:from>
    <xdr:to>
      <xdr:col>35</xdr:col>
      <xdr:colOff>195386</xdr:colOff>
      <xdr:row>43</xdr:row>
      <xdr:rowOff>11965</xdr:rowOff>
    </xdr:to>
    <xdr:cxnSp macro="">
      <xdr:nvCxnSpPr>
        <xdr:cNvPr id="26" name="Straight Connector 25"/>
        <xdr:cNvCxnSpPr/>
      </xdr:nvCxnSpPr>
      <xdr:spPr>
        <a:xfrm rot="5400000">
          <a:off x="4254745" y="5042874"/>
          <a:ext cx="6638680" cy="6352"/>
        </a:xfrm>
        <a:prstGeom prst="line">
          <a:avLst/>
        </a:prstGeom>
        <a:ln>
          <a:headEnd type="arrow" w="med" len="med"/>
          <a:tailEnd type="arrow"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36635</xdr:colOff>
      <xdr:row>37</xdr:row>
      <xdr:rowOff>12212</xdr:rowOff>
    </xdr:from>
    <xdr:to>
      <xdr:col>33</xdr:col>
      <xdr:colOff>183174</xdr:colOff>
      <xdr:row>37</xdr:row>
      <xdr:rowOff>24426</xdr:rowOff>
    </xdr:to>
    <xdr:cxnSp macro="">
      <xdr:nvCxnSpPr>
        <xdr:cNvPr id="27" name="Straight Connector 26"/>
        <xdr:cNvCxnSpPr/>
      </xdr:nvCxnSpPr>
      <xdr:spPr>
        <a:xfrm rot="10800000" flipV="1">
          <a:off x="1551110" y="7136912"/>
          <a:ext cx="5594839" cy="12214"/>
        </a:xfrm>
        <a:prstGeom prst="line">
          <a:avLst/>
        </a:prstGeom>
        <a:ln>
          <a:headEnd type="arrow" w="med" len="med"/>
          <a:tailEnd type="arrow"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195386</xdr:colOff>
      <xdr:row>42</xdr:row>
      <xdr:rowOff>18075</xdr:rowOff>
    </xdr:from>
    <xdr:to>
      <xdr:col>33</xdr:col>
      <xdr:colOff>201250</xdr:colOff>
      <xdr:row>42</xdr:row>
      <xdr:rowOff>24425</xdr:rowOff>
    </xdr:to>
    <xdr:cxnSp macro="">
      <xdr:nvCxnSpPr>
        <xdr:cNvPr id="28" name="Straight Connector 27"/>
        <xdr:cNvCxnSpPr/>
      </xdr:nvCxnSpPr>
      <xdr:spPr>
        <a:xfrm rot="10800000" flipV="1">
          <a:off x="5691311" y="8181000"/>
          <a:ext cx="1472714" cy="6350"/>
        </a:xfrm>
        <a:prstGeom prst="line">
          <a:avLst/>
        </a:prstGeom>
        <a:ln>
          <a:headEnd type="arrow" w="med" len="med"/>
          <a:tailEnd type="arrow"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18077</xdr:colOff>
      <xdr:row>54</xdr:row>
      <xdr:rowOff>48845</xdr:rowOff>
    </xdr:from>
    <xdr:to>
      <xdr:col>48</xdr:col>
      <xdr:colOff>12213</xdr:colOff>
      <xdr:row>54</xdr:row>
      <xdr:rowOff>54708</xdr:rowOff>
    </xdr:to>
    <xdr:cxnSp macro="">
      <xdr:nvCxnSpPr>
        <xdr:cNvPr id="29" name="Straight Connector 28"/>
        <xdr:cNvCxnSpPr/>
      </xdr:nvCxnSpPr>
      <xdr:spPr>
        <a:xfrm rot="10800000" flipV="1">
          <a:off x="5723552" y="10535870"/>
          <a:ext cx="4394686" cy="5863"/>
        </a:xfrm>
        <a:prstGeom prst="line">
          <a:avLst/>
        </a:prstGeom>
        <a:ln>
          <a:headEnd type="arrow" w="med" len="med"/>
          <a:tailEnd type="arrow"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176821</xdr:colOff>
      <xdr:row>43</xdr:row>
      <xdr:rowOff>24423</xdr:rowOff>
    </xdr:from>
    <xdr:to>
      <xdr:col>28</xdr:col>
      <xdr:colOff>183173</xdr:colOff>
      <xdr:row>60</xdr:row>
      <xdr:rowOff>170716</xdr:rowOff>
    </xdr:to>
    <xdr:cxnSp macro="">
      <xdr:nvCxnSpPr>
        <xdr:cNvPr id="30" name="Straight Connector 29"/>
        <xdr:cNvCxnSpPr/>
      </xdr:nvCxnSpPr>
      <xdr:spPr>
        <a:xfrm rot="5400000">
          <a:off x="4383575" y="10086119"/>
          <a:ext cx="3422893" cy="6352"/>
        </a:xfrm>
        <a:prstGeom prst="line">
          <a:avLst/>
        </a:prstGeom>
        <a:ln>
          <a:headEnd type="arrow" w="med" len="med"/>
          <a:tailEnd type="arrow"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66917</xdr:colOff>
      <xdr:row>39</xdr:row>
      <xdr:rowOff>5862</xdr:rowOff>
    </xdr:from>
    <xdr:to>
      <xdr:col>26</xdr:col>
      <xdr:colOff>73268</xdr:colOff>
      <xdr:row>43</xdr:row>
      <xdr:rowOff>12211</xdr:rowOff>
    </xdr:to>
    <xdr:cxnSp macro="">
      <xdr:nvCxnSpPr>
        <xdr:cNvPr id="31" name="Straight Connector 30"/>
        <xdr:cNvCxnSpPr/>
      </xdr:nvCxnSpPr>
      <xdr:spPr>
        <a:xfrm rot="16200000" flipH="1">
          <a:off x="5138981" y="7935423"/>
          <a:ext cx="854074" cy="6351"/>
        </a:xfrm>
        <a:prstGeom prst="line">
          <a:avLst/>
        </a:prstGeom>
        <a:ln>
          <a:headEnd type="arrow" w="med" len="med"/>
          <a:tailEnd type="arrow"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171367</xdr:colOff>
      <xdr:row>17</xdr:row>
      <xdr:rowOff>72805</xdr:rowOff>
    </xdr:from>
    <xdr:to>
      <xdr:col>27</xdr:col>
      <xdr:colOff>49668</xdr:colOff>
      <xdr:row>20</xdr:row>
      <xdr:rowOff>109934</xdr:rowOff>
    </xdr:to>
    <xdr:sp macro="" textlink="">
      <xdr:nvSpPr>
        <xdr:cNvPr id="33" name="Rectangle 32"/>
        <xdr:cNvSpPr/>
      </xdr:nvSpPr>
      <xdr:spPr>
        <a:xfrm>
          <a:off x="5664552" y="3400031"/>
          <a:ext cx="87068" cy="624287"/>
        </a:xfrm>
        <a:prstGeom prst="rect">
          <a:avLst/>
        </a:prstGeom>
        <a:solidFill>
          <a:schemeClr val="bg1">
            <a:lumMod val="85000"/>
          </a:schemeClr>
        </a:solidFill>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27</xdr:col>
      <xdr:colOff>142443</xdr:colOff>
      <xdr:row>16</xdr:row>
      <xdr:rowOff>184987</xdr:rowOff>
    </xdr:from>
    <xdr:to>
      <xdr:col>28</xdr:col>
      <xdr:colOff>192459</xdr:colOff>
      <xdr:row>20</xdr:row>
      <xdr:rowOff>10682</xdr:rowOff>
    </xdr:to>
    <xdr:sp macro="" textlink="">
      <xdr:nvSpPr>
        <xdr:cNvPr id="34" name="TextBox 33"/>
        <xdr:cNvSpPr txBox="1"/>
      </xdr:nvSpPr>
      <xdr:spPr>
        <a:xfrm rot="16200000">
          <a:off x="5643405" y="3517484"/>
          <a:ext cx="660763" cy="2587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US" sz="1100"/>
            <a:t>Door</a:t>
          </a:r>
        </a:p>
      </xdr:txBody>
    </xdr:sp>
    <xdr:clientData/>
  </xdr:twoCellAnchor>
  <xdr:twoCellAnchor>
    <xdr:from>
      <xdr:col>30</xdr:col>
      <xdr:colOff>150052</xdr:colOff>
      <xdr:row>41</xdr:row>
      <xdr:rowOff>97860</xdr:rowOff>
    </xdr:from>
    <xdr:to>
      <xdr:col>32</xdr:col>
      <xdr:colOff>84812</xdr:colOff>
      <xdr:row>42</xdr:row>
      <xdr:rowOff>163100</xdr:rowOff>
    </xdr:to>
    <xdr:sp macro="" textlink="">
      <xdr:nvSpPr>
        <xdr:cNvPr id="36" name="Flowchart: Delay 35"/>
        <xdr:cNvSpPr/>
      </xdr:nvSpPr>
      <xdr:spPr>
        <a:xfrm rot="5400000" flipH="1">
          <a:off x="6484829" y="8246302"/>
          <a:ext cx="339247" cy="352295"/>
        </a:xfrm>
        <a:prstGeom prst="flowChartDelay">
          <a:avLst/>
        </a:prstGeom>
        <a:solidFill>
          <a:schemeClr val="bg2">
            <a:lumMod val="90000"/>
          </a:schemeClr>
        </a:solidFill>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39</xdr:col>
      <xdr:colOff>91335</xdr:colOff>
      <xdr:row>40</xdr:row>
      <xdr:rowOff>169623</xdr:rowOff>
    </xdr:from>
    <xdr:to>
      <xdr:col>41</xdr:col>
      <xdr:colOff>195719</xdr:colOff>
      <xdr:row>42</xdr:row>
      <xdr:rowOff>169622</xdr:rowOff>
    </xdr:to>
    <xdr:sp macro="" textlink="">
      <xdr:nvSpPr>
        <xdr:cNvPr id="37" name="Rounded Rectangle 36"/>
        <xdr:cNvSpPr/>
      </xdr:nvSpPr>
      <xdr:spPr>
        <a:xfrm>
          <a:off x="8298493" y="8128870"/>
          <a:ext cx="521918" cy="469725"/>
        </a:xfrm>
        <a:prstGeom prst="roundRect">
          <a:avLst/>
        </a:prstGeom>
        <a:solidFill>
          <a:schemeClr val="bg2">
            <a:lumMod val="90000"/>
          </a:schemeClr>
        </a:solidFill>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36</xdr:col>
      <xdr:colOff>74113</xdr:colOff>
      <xdr:row>40</xdr:row>
      <xdr:rowOff>178495</xdr:rowOff>
    </xdr:from>
    <xdr:to>
      <xdr:col>38</xdr:col>
      <xdr:colOff>178497</xdr:colOff>
      <xdr:row>42</xdr:row>
      <xdr:rowOff>178496</xdr:rowOff>
    </xdr:to>
    <xdr:sp macro="" textlink="">
      <xdr:nvSpPr>
        <xdr:cNvPr id="38" name="Rounded Rectangle 37"/>
        <xdr:cNvSpPr/>
      </xdr:nvSpPr>
      <xdr:spPr>
        <a:xfrm>
          <a:off x="7654969" y="8137742"/>
          <a:ext cx="521918" cy="469727"/>
        </a:xfrm>
        <a:prstGeom prst="roundRect">
          <a:avLst/>
        </a:prstGeom>
        <a:solidFill>
          <a:schemeClr val="bg2">
            <a:lumMod val="90000"/>
          </a:schemeClr>
        </a:solidFill>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25</xdr:col>
      <xdr:colOff>104383</xdr:colOff>
      <xdr:row>20</xdr:row>
      <xdr:rowOff>130479</xdr:rowOff>
    </xdr:from>
    <xdr:to>
      <xdr:col>28</xdr:col>
      <xdr:colOff>13048</xdr:colOff>
      <xdr:row>32</xdr:row>
      <xdr:rowOff>156574</xdr:rowOff>
    </xdr:to>
    <xdr:sp macro="" textlink="">
      <xdr:nvSpPr>
        <xdr:cNvPr id="39" name="Rectangle 38"/>
        <xdr:cNvSpPr/>
      </xdr:nvSpPr>
      <xdr:spPr>
        <a:xfrm>
          <a:off x="5388801" y="4044863"/>
          <a:ext cx="534966" cy="2453012"/>
        </a:xfrm>
        <a:prstGeom prst="rect">
          <a:avLst/>
        </a:prstGeom>
        <a:solidFill>
          <a:schemeClr val="bg2">
            <a:lumMod val="90000"/>
          </a:schemeClr>
        </a:solidFill>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30</xdr:col>
      <xdr:colOff>117295</xdr:colOff>
      <xdr:row>41</xdr:row>
      <xdr:rowOff>168888</xdr:rowOff>
    </xdr:from>
    <xdr:to>
      <xdr:col>33</xdr:col>
      <xdr:colOff>153929</xdr:colOff>
      <xdr:row>42</xdr:row>
      <xdr:rowOff>151657</xdr:rowOff>
    </xdr:to>
    <xdr:sp macro="" textlink="">
      <xdr:nvSpPr>
        <xdr:cNvPr id="40" name="TextBox 39"/>
        <xdr:cNvSpPr txBox="1"/>
      </xdr:nvSpPr>
      <xdr:spPr>
        <a:xfrm>
          <a:off x="6445548" y="8323854"/>
          <a:ext cx="662936" cy="2567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US" sz="1100"/>
            <a:t>Sink</a:t>
          </a:r>
        </a:p>
      </xdr:txBody>
    </xdr:sp>
    <xdr:clientData/>
  </xdr:twoCellAnchor>
  <xdr:twoCellAnchor>
    <xdr:from>
      <xdr:col>39</xdr:col>
      <xdr:colOff>34831</xdr:colOff>
      <xdr:row>41</xdr:row>
      <xdr:rowOff>86424</xdr:rowOff>
    </xdr:from>
    <xdr:to>
      <xdr:col>42</xdr:col>
      <xdr:colOff>71466</xdr:colOff>
      <xdr:row>42</xdr:row>
      <xdr:rowOff>69192</xdr:rowOff>
    </xdr:to>
    <xdr:sp macro="" textlink="">
      <xdr:nvSpPr>
        <xdr:cNvPr id="41" name="TextBox 40"/>
        <xdr:cNvSpPr txBox="1"/>
      </xdr:nvSpPr>
      <xdr:spPr>
        <a:xfrm>
          <a:off x="8241989" y="8241390"/>
          <a:ext cx="662936" cy="2567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US" sz="1100"/>
            <a:t>Washer</a:t>
          </a:r>
        </a:p>
      </xdr:txBody>
    </xdr:sp>
    <xdr:clientData/>
  </xdr:twoCellAnchor>
  <xdr:twoCellAnchor>
    <xdr:from>
      <xdr:col>36</xdr:col>
      <xdr:colOff>82848</xdr:colOff>
      <xdr:row>41</xdr:row>
      <xdr:rowOff>82248</xdr:rowOff>
    </xdr:from>
    <xdr:to>
      <xdr:col>39</xdr:col>
      <xdr:colOff>119482</xdr:colOff>
      <xdr:row>42</xdr:row>
      <xdr:rowOff>65017</xdr:rowOff>
    </xdr:to>
    <xdr:sp macro="" textlink="">
      <xdr:nvSpPr>
        <xdr:cNvPr id="42" name="TextBox 41"/>
        <xdr:cNvSpPr txBox="1"/>
      </xdr:nvSpPr>
      <xdr:spPr>
        <a:xfrm>
          <a:off x="7663704" y="8237214"/>
          <a:ext cx="662936" cy="2567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US" sz="1100"/>
            <a:t>Dryer</a:t>
          </a:r>
        </a:p>
      </xdr:txBody>
    </xdr:sp>
    <xdr:clientData/>
  </xdr:twoCellAnchor>
  <xdr:twoCellAnchor>
    <xdr:from>
      <xdr:col>25</xdr:col>
      <xdr:colOff>176986</xdr:colOff>
      <xdr:row>21</xdr:row>
      <xdr:rowOff>104383</xdr:rowOff>
    </xdr:from>
    <xdr:to>
      <xdr:col>26</xdr:col>
      <xdr:colOff>195721</xdr:colOff>
      <xdr:row>28</xdr:row>
      <xdr:rowOff>55369</xdr:rowOff>
    </xdr:to>
    <xdr:sp macro="" textlink="">
      <xdr:nvSpPr>
        <xdr:cNvPr id="43" name="TextBox 42"/>
        <xdr:cNvSpPr txBox="1"/>
      </xdr:nvSpPr>
      <xdr:spPr>
        <a:xfrm rot="16200000">
          <a:off x="4875501" y="4852581"/>
          <a:ext cx="1399307" cy="2275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US" sz="1100"/>
            <a:t>Lockers</a:t>
          </a:r>
        </a:p>
      </xdr:txBody>
    </xdr:sp>
    <xdr:clientData/>
  </xdr:twoCellAnchor>
  <xdr:twoCellAnchor>
    <xdr:from>
      <xdr:col>13</xdr:col>
      <xdr:colOff>156576</xdr:colOff>
      <xdr:row>14</xdr:row>
      <xdr:rowOff>65239</xdr:rowOff>
    </xdr:from>
    <xdr:to>
      <xdr:col>27</xdr:col>
      <xdr:colOff>13048</xdr:colOff>
      <xdr:row>17</xdr:row>
      <xdr:rowOff>26096</xdr:rowOff>
    </xdr:to>
    <xdr:sp macro="" textlink="">
      <xdr:nvSpPr>
        <xdr:cNvPr id="48" name="Rectangle 47"/>
        <xdr:cNvSpPr/>
      </xdr:nvSpPr>
      <xdr:spPr>
        <a:xfrm>
          <a:off x="2935788" y="2805307"/>
          <a:ext cx="2779212" cy="548015"/>
        </a:xfrm>
        <a:prstGeom prst="rect">
          <a:avLst/>
        </a:prstGeom>
        <a:solidFill>
          <a:schemeClr val="bg2">
            <a:lumMod val="90000"/>
          </a:schemeClr>
        </a:solidFill>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17</xdr:col>
      <xdr:colOff>52192</xdr:colOff>
      <xdr:row>14</xdr:row>
      <xdr:rowOff>130480</xdr:rowOff>
    </xdr:from>
    <xdr:to>
      <xdr:col>22</xdr:col>
      <xdr:colOff>195719</xdr:colOff>
      <xdr:row>15</xdr:row>
      <xdr:rowOff>169623</xdr:rowOff>
    </xdr:to>
    <xdr:sp macro="" textlink="">
      <xdr:nvSpPr>
        <xdr:cNvPr id="49" name="TextBox 48"/>
        <xdr:cNvSpPr txBox="1"/>
      </xdr:nvSpPr>
      <xdr:spPr>
        <a:xfrm>
          <a:off x="3666473" y="2870548"/>
          <a:ext cx="1187362" cy="2348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US" sz="1100"/>
            <a:t>Stairway</a:t>
          </a:r>
        </a:p>
      </xdr:txBody>
    </xdr:sp>
    <xdr:clientData/>
  </xdr:twoCellAnchor>
  <xdr:twoCellAnchor>
    <xdr:from>
      <xdr:col>46</xdr:col>
      <xdr:colOff>52192</xdr:colOff>
      <xdr:row>31</xdr:row>
      <xdr:rowOff>117431</xdr:rowOff>
    </xdr:from>
    <xdr:to>
      <xdr:col>49</xdr:col>
      <xdr:colOff>65239</xdr:colOff>
      <xdr:row>32</xdr:row>
      <xdr:rowOff>52192</xdr:rowOff>
    </xdr:to>
    <xdr:sp macro="" textlink="">
      <xdr:nvSpPr>
        <xdr:cNvPr id="47" name="Rectangle 46"/>
        <xdr:cNvSpPr/>
      </xdr:nvSpPr>
      <xdr:spPr>
        <a:xfrm>
          <a:off x="9720719" y="6315205"/>
          <a:ext cx="639349" cy="13048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7</xdr:col>
      <xdr:colOff>195719</xdr:colOff>
      <xdr:row>14</xdr:row>
      <xdr:rowOff>13048</xdr:rowOff>
    </xdr:from>
    <xdr:to>
      <xdr:col>7</xdr:col>
      <xdr:colOff>208765</xdr:colOff>
      <xdr:row>38</xdr:row>
      <xdr:rowOff>182672</xdr:rowOff>
    </xdr:to>
    <xdr:cxnSp macro="">
      <xdr:nvCxnSpPr>
        <xdr:cNvPr id="51" name="Straight Connector 50"/>
        <xdr:cNvCxnSpPr/>
      </xdr:nvCxnSpPr>
      <xdr:spPr>
        <a:xfrm rot="16200000" flipH="1">
          <a:off x="-743734" y="5219179"/>
          <a:ext cx="4945172" cy="13046"/>
        </a:xfrm>
        <a:prstGeom prst="line">
          <a:avLst/>
        </a:prstGeom>
        <a:ln>
          <a:headEnd type="arrow" w="med" len="med"/>
          <a:tailEnd type="arrow" w="med" len="med"/>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7.xml><?xml version="1.0" encoding="utf-8"?>
<xdr:wsDr xmlns:xdr="http://schemas.openxmlformats.org/drawingml/2006/spreadsheetDrawing" xmlns:a="http://schemas.openxmlformats.org/drawingml/2006/main">
  <xdr:twoCellAnchor>
    <xdr:from>
      <xdr:col>8</xdr:col>
      <xdr:colOff>24424</xdr:colOff>
      <xdr:row>38</xdr:row>
      <xdr:rowOff>146537</xdr:rowOff>
    </xdr:from>
    <xdr:to>
      <xdr:col>16</xdr:col>
      <xdr:colOff>24423</xdr:colOff>
      <xdr:row>39</xdr:row>
      <xdr:rowOff>36633</xdr:rowOff>
    </xdr:to>
    <xdr:sp macro="" textlink="">
      <xdr:nvSpPr>
        <xdr:cNvPr id="2" name="Rectangle 1"/>
        <xdr:cNvSpPr/>
      </xdr:nvSpPr>
      <xdr:spPr>
        <a:xfrm>
          <a:off x="1748449" y="7461737"/>
          <a:ext cx="1676399" cy="80596"/>
        </a:xfrm>
        <a:prstGeom prst="rect">
          <a:avLst/>
        </a:prstGeom>
        <a:solidFill>
          <a:schemeClr val="bg1">
            <a:lumMod val="85000"/>
          </a:schemeClr>
        </a:solidFill>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17</xdr:col>
      <xdr:colOff>201318</xdr:colOff>
      <xdr:row>38</xdr:row>
      <xdr:rowOff>152394</xdr:rowOff>
    </xdr:from>
    <xdr:to>
      <xdr:col>25</xdr:col>
      <xdr:colOff>201318</xdr:colOff>
      <xdr:row>39</xdr:row>
      <xdr:rowOff>24423</xdr:rowOff>
    </xdr:to>
    <xdr:sp macro="" textlink="">
      <xdr:nvSpPr>
        <xdr:cNvPr id="3" name="Rectangle 2"/>
        <xdr:cNvSpPr/>
      </xdr:nvSpPr>
      <xdr:spPr>
        <a:xfrm>
          <a:off x="3811293" y="7467594"/>
          <a:ext cx="1676400" cy="62529"/>
        </a:xfrm>
        <a:prstGeom prst="rect">
          <a:avLst/>
        </a:prstGeom>
        <a:solidFill>
          <a:schemeClr val="bg1">
            <a:lumMod val="85000"/>
          </a:schemeClr>
        </a:solidFill>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33</xdr:col>
      <xdr:colOff>170545</xdr:colOff>
      <xdr:row>37</xdr:row>
      <xdr:rowOff>85009</xdr:rowOff>
    </xdr:from>
    <xdr:to>
      <xdr:col>34</xdr:col>
      <xdr:colOff>48846</xdr:colOff>
      <xdr:row>40</xdr:row>
      <xdr:rowOff>122139</xdr:rowOff>
    </xdr:to>
    <xdr:sp macro="" textlink="">
      <xdr:nvSpPr>
        <xdr:cNvPr id="4" name="Rectangle 3"/>
        <xdr:cNvSpPr/>
      </xdr:nvSpPr>
      <xdr:spPr>
        <a:xfrm>
          <a:off x="7133320" y="7209709"/>
          <a:ext cx="87851" cy="608630"/>
        </a:xfrm>
        <a:prstGeom prst="rect">
          <a:avLst/>
        </a:prstGeom>
        <a:solidFill>
          <a:schemeClr val="bg1">
            <a:lumMod val="85000"/>
          </a:schemeClr>
        </a:solidFill>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30</xdr:col>
      <xdr:colOff>97205</xdr:colOff>
      <xdr:row>12</xdr:row>
      <xdr:rowOff>133847</xdr:rowOff>
    </xdr:from>
    <xdr:to>
      <xdr:col>33</xdr:col>
      <xdr:colOff>133840</xdr:colOff>
      <xdr:row>13</xdr:row>
      <xdr:rowOff>194904</xdr:rowOff>
    </xdr:to>
    <xdr:sp macro="" textlink="">
      <xdr:nvSpPr>
        <xdr:cNvPr id="10" name="TextBox 9"/>
        <xdr:cNvSpPr txBox="1"/>
      </xdr:nvSpPr>
      <xdr:spPr>
        <a:xfrm>
          <a:off x="6431330" y="2419847"/>
          <a:ext cx="665285" cy="2515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endParaRPr lang="en-US" sz="1100"/>
        </a:p>
      </xdr:txBody>
    </xdr:sp>
    <xdr:clientData/>
  </xdr:twoCellAnchor>
  <xdr:twoCellAnchor>
    <xdr:from>
      <xdr:col>34</xdr:col>
      <xdr:colOff>84750</xdr:colOff>
      <xdr:row>36</xdr:row>
      <xdr:rowOff>170262</xdr:rowOff>
    </xdr:from>
    <xdr:to>
      <xdr:col>35</xdr:col>
      <xdr:colOff>133595</xdr:colOff>
      <xdr:row>40</xdr:row>
      <xdr:rowOff>48147</xdr:rowOff>
    </xdr:to>
    <xdr:sp macro="" textlink="">
      <xdr:nvSpPr>
        <xdr:cNvPr id="11" name="TextBox 10"/>
        <xdr:cNvSpPr txBox="1"/>
      </xdr:nvSpPr>
      <xdr:spPr>
        <a:xfrm rot="16200000">
          <a:off x="7066330" y="7295207"/>
          <a:ext cx="639885" cy="2583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US" sz="1100"/>
            <a:t>Door</a:t>
          </a:r>
        </a:p>
      </xdr:txBody>
    </xdr:sp>
    <xdr:clientData/>
  </xdr:twoCellAnchor>
  <xdr:twoCellAnchor>
    <xdr:from>
      <xdr:col>8</xdr:col>
      <xdr:colOff>146048</xdr:colOff>
      <xdr:row>39</xdr:row>
      <xdr:rowOff>121625</xdr:rowOff>
    </xdr:from>
    <xdr:to>
      <xdr:col>15</xdr:col>
      <xdr:colOff>122114</xdr:colOff>
      <xdr:row>41</xdr:row>
      <xdr:rowOff>24421</xdr:rowOff>
    </xdr:to>
    <xdr:sp macro="" textlink="">
      <xdr:nvSpPr>
        <xdr:cNvPr id="12" name="TextBox 11"/>
        <xdr:cNvSpPr txBox="1"/>
      </xdr:nvSpPr>
      <xdr:spPr>
        <a:xfrm>
          <a:off x="1870073" y="7627325"/>
          <a:ext cx="1442916" cy="28379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ctr"/>
          <a:r>
            <a:rPr lang="en-US" sz="1100"/>
            <a:t>Garage Door</a:t>
          </a:r>
        </a:p>
      </xdr:txBody>
    </xdr:sp>
    <xdr:clientData/>
  </xdr:twoCellAnchor>
  <xdr:twoCellAnchor>
    <xdr:from>
      <xdr:col>18</xdr:col>
      <xdr:colOff>78638</xdr:colOff>
      <xdr:row>39</xdr:row>
      <xdr:rowOff>103065</xdr:rowOff>
    </xdr:from>
    <xdr:to>
      <xdr:col>25</xdr:col>
      <xdr:colOff>54705</xdr:colOff>
      <xdr:row>41</xdr:row>
      <xdr:rowOff>5861</xdr:rowOff>
    </xdr:to>
    <xdr:sp macro="" textlink="">
      <xdr:nvSpPr>
        <xdr:cNvPr id="13" name="TextBox 12"/>
        <xdr:cNvSpPr txBox="1"/>
      </xdr:nvSpPr>
      <xdr:spPr>
        <a:xfrm>
          <a:off x="3898163" y="7608765"/>
          <a:ext cx="1442917" cy="28379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ctr"/>
          <a:r>
            <a:rPr lang="en-US" sz="1100"/>
            <a:t>Garage Door</a:t>
          </a:r>
        </a:p>
      </xdr:txBody>
    </xdr:sp>
    <xdr:clientData/>
  </xdr:twoCellAnchor>
  <xdr:twoCellAnchor>
    <xdr:from>
      <xdr:col>0</xdr:col>
      <xdr:colOff>48846</xdr:colOff>
      <xdr:row>30</xdr:row>
      <xdr:rowOff>23812</xdr:rowOff>
    </xdr:from>
    <xdr:to>
      <xdr:col>6</xdr:col>
      <xdr:colOff>202406</xdr:colOff>
      <xdr:row>30</xdr:row>
      <xdr:rowOff>36638</xdr:rowOff>
    </xdr:to>
    <xdr:cxnSp macro="">
      <xdr:nvCxnSpPr>
        <xdr:cNvPr id="14" name="Straight Connector 13"/>
        <xdr:cNvCxnSpPr/>
      </xdr:nvCxnSpPr>
      <xdr:spPr>
        <a:xfrm flipV="1">
          <a:off x="48846" y="5810250"/>
          <a:ext cx="1439435" cy="12826"/>
        </a:xfrm>
        <a:prstGeom prst="line">
          <a:avLst/>
        </a:prstGeom>
        <a:ln>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183173</xdr:colOff>
      <xdr:row>44</xdr:row>
      <xdr:rowOff>133856</xdr:rowOff>
    </xdr:from>
    <xdr:to>
      <xdr:col>27</xdr:col>
      <xdr:colOff>48845</xdr:colOff>
      <xdr:row>58</xdr:row>
      <xdr:rowOff>183173</xdr:rowOff>
    </xdr:to>
    <xdr:sp macro="" textlink="">
      <xdr:nvSpPr>
        <xdr:cNvPr id="15" name="Rectangle 14"/>
        <xdr:cNvSpPr/>
      </xdr:nvSpPr>
      <xdr:spPr>
        <a:xfrm>
          <a:off x="5679098" y="8677781"/>
          <a:ext cx="75222" cy="2754417"/>
        </a:xfrm>
        <a:prstGeom prst="rect">
          <a:avLst/>
        </a:prstGeom>
        <a:solidFill>
          <a:schemeClr val="bg1">
            <a:lumMod val="85000"/>
          </a:schemeClr>
        </a:solidFill>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0</xdr:col>
      <xdr:colOff>61059</xdr:colOff>
      <xdr:row>30</xdr:row>
      <xdr:rowOff>73271</xdr:rowOff>
    </xdr:from>
    <xdr:to>
      <xdr:col>6</xdr:col>
      <xdr:colOff>183663</xdr:colOff>
      <xdr:row>31</xdr:row>
      <xdr:rowOff>171451</xdr:rowOff>
    </xdr:to>
    <xdr:sp macro="" textlink="">
      <xdr:nvSpPr>
        <xdr:cNvPr id="19" name="TextBox 18"/>
        <xdr:cNvSpPr txBox="1"/>
      </xdr:nvSpPr>
      <xdr:spPr>
        <a:xfrm>
          <a:off x="61059" y="5864471"/>
          <a:ext cx="1427529" cy="28868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ctr"/>
          <a:r>
            <a:rPr lang="en-US" sz="1100"/>
            <a:t>Existing Driveway</a:t>
          </a:r>
        </a:p>
      </xdr:txBody>
    </xdr:sp>
    <xdr:clientData/>
  </xdr:twoCellAnchor>
  <xdr:twoCellAnchor>
    <xdr:from>
      <xdr:col>20</xdr:col>
      <xdr:colOff>12211</xdr:colOff>
      <xdr:row>59</xdr:row>
      <xdr:rowOff>12211</xdr:rowOff>
    </xdr:from>
    <xdr:to>
      <xdr:col>26</xdr:col>
      <xdr:colOff>165770</xdr:colOff>
      <xdr:row>67</xdr:row>
      <xdr:rowOff>88515</xdr:rowOff>
    </xdr:to>
    <xdr:sp macro="" textlink="">
      <xdr:nvSpPr>
        <xdr:cNvPr id="20" name="Freeform 19"/>
        <xdr:cNvSpPr/>
      </xdr:nvSpPr>
      <xdr:spPr>
        <a:xfrm>
          <a:off x="4250836" y="11451736"/>
          <a:ext cx="1410859" cy="1600304"/>
        </a:xfrm>
        <a:custGeom>
          <a:avLst/>
          <a:gdLst>
            <a:gd name="connsiteX0" fmla="*/ 1392116 w 1399136"/>
            <a:gd name="connsiteY0" fmla="*/ 0 h 1639381"/>
            <a:gd name="connsiteX1" fmla="*/ 1318846 w 1399136"/>
            <a:gd name="connsiteY1" fmla="*/ 24423 h 1639381"/>
            <a:gd name="connsiteX2" fmla="*/ 1270000 w 1399136"/>
            <a:gd name="connsiteY2" fmla="*/ 48846 h 1639381"/>
            <a:gd name="connsiteX3" fmla="*/ 1099039 w 1399136"/>
            <a:gd name="connsiteY3" fmla="*/ 85481 h 1639381"/>
            <a:gd name="connsiteX4" fmla="*/ 1050193 w 1399136"/>
            <a:gd name="connsiteY4" fmla="*/ 109904 h 1639381"/>
            <a:gd name="connsiteX5" fmla="*/ 976923 w 1399136"/>
            <a:gd name="connsiteY5" fmla="*/ 158750 h 1639381"/>
            <a:gd name="connsiteX6" fmla="*/ 928077 w 1399136"/>
            <a:gd name="connsiteY6" fmla="*/ 195385 h 1639381"/>
            <a:gd name="connsiteX7" fmla="*/ 891443 w 1399136"/>
            <a:gd name="connsiteY7" fmla="*/ 219808 h 1639381"/>
            <a:gd name="connsiteX8" fmla="*/ 830385 w 1399136"/>
            <a:gd name="connsiteY8" fmla="*/ 293077 h 1639381"/>
            <a:gd name="connsiteX9" fmla="*/ 793750 w 1399136"/>
            <a:gd name="connsiteY9" fmla="*/ 317500 h 1639381"/>
            <a:gd name="connsiteX10" fmla="*/ 757116 w 1399136"/>
            <a:gd name="connsiteY10" fmla="*/ 366346 h 1639381"/>
            <a:gd name="connsiteX11" fmla="*/ 720481 w 1399136"/>
            <a:gd name="connsiteY11" fmla="*/ 390769 h 1639381"/>
            <a:gd name="connsiteX12" fmla="*/ 708270 w 1399136"/>
            <a:gd name="connsiteY12" fmla="*/ 427404 h 1639381"/>
            <a:gd name="connsiteX13" fmla="*/ 659423 w 1399136"/>
            <a:gd name="connsiteY13" fmla="*/ 464039 h 1639381"/>
            <a:gd name="connsiteX14" fmla="*/ 622789 w 1399136"/>
            <a:gd name="connsiteY14" fmla="*/ 512885 h 1639381"/>
            <a:gd name="connsiteX15" fmla="*/ 598366 w 1399136"/>
            <a:gd name="connsiteY15" fmla="*/ 549519 h 1639381"/>
            <a:gd name="connsiteX16" fmla="*/ 561731 w 1399136"/>
            <a:gd name="connsiteY16" fmla="*/ 598366 h 1639381"/>
            <a:gd name="connsiteX17" fmla="*/ 537308 w 1399136"/>
            <a:gd name="connsiteY17" fmla="*/ 635000 h 1639381"/>
            <a:gd name="connsiteX18" fmla="*/ 500673 w 1399136"/>
            <a:gd name="connsiteY18" fmla="*/ 671635 h 1639381"/>
            <a:gd name="connsiteX19" fmla="*/ 451827 w 1399136"/>
            <a:gd name="connsiteY19" fmla="*/ 757116 h 1639381"/>
            <a:gd name="connsiteX20" fmla="*/ 415193 w 1399136"/>
            <a:gd name="connsiteY20" fmla="*/ 769327 h 1639381"/>
            <a:gd name="connsiteX21" fmla="*/ 402981 w 1399136"/>
            <a:gd name="connsiteY21" fmla="*/ 818173 h 1639381"/>
            <a:gd name="connsiteX22" fmla="*/ 317500 w 1399136"/>
            <a:gd name="connsiteY22" fmla="*/ 879231 h 1639381"/>
            <a:gd name="connsiteX23" fmla="*/ 293077 w 1399136"/>
            <a:gd name="connsiteY23" fmla="*/ 928077 h 1639381"/>
            <a:gd name="connsiteX24" fmla="*/ 256443 w 1399136"/>
            <a:gd name="connsiteY24" fmla="*/ 952500 h 1639381"/>
            <a:gd name="connsiteX25" fmla="*/ 244231 w 1399136"/>
            <a:gd name="connsiteY25" fmla="*/ 989135 h 1639381"/>
            <a:gd name="connsiteX26" fmla="*/ 219808 w 1399136"/>
            <a:gd name="connsiteY26" fmla="*/ 1025769 h 1639381"/>
            <a:gd name="connsiteX27" fmla="*/ 207596 w 1399136"/>
            <a:gd name="connsiteY27" fmla="*/ 1074616 h 1639381"/>
            <a:gd name="connsiteX28" fmla="*/ 146539 w 1399136"/>
            <a:gd name="connsiteY28" fmla="*/ 1172308 h 1639381"/>
            <a:gd name="connsiteX29" fmla="*/ 122116 w 1399136"/>
            <a:gd name="connsiteY29" fmla="*/ 1270000 h 1639381"/>
            <a:gd name="connsiteX30" fmla="*/ 97693 w 1399136"/>
            <a:gd name="connsiteY30" fmla="*/ 1306635 h 1639381"/>
            <a:gd name="connsiteX31" fmla="*/ 73270 w 1399136"/>
            <a:gd name="connsiteY31" fmla="*/ 1404327 h 1639381"/>
            <a:gd name="connsiteX32" fmla="*/ 36635 w 1399136"/>
            <a:gd name="connsiteY32" fmla="*/ 1526443 h 1639381"/>
            <a:gd name="connsiteX33" fmla="*/ 0 w 1399136"/>
            <a:gd name="connsiteY33" fmla="*/ 1611923 h 163938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Lst>
          <a:rect l="l" t="t" r="r" b="b"/>
          <a:pathLst>
            <a:path w="1399136" h="1639381">
              <a:moveTo>
                <a:pt x="1392116" y="0"/>
              </a:moveTo>
              <a:cubicBezTo>
                <a:pt x="1343338" y="73167"/>
                <a:pt x="1399136" y="14387"/>
                <a:pt x="1318846" y="24423"/>
              </a:cubicBezTo>
              <a:cubicBezTo>
                <a:pt x="1300783" y="26681"/>
                <a:pt x="1286902" y="42085"/>
                <a:pt x="1270000" y="48846"/>
              </a:cubicBezTo>
              <a:cubicBezTo>
                <a:pt x="1190908" y="80483"/>
                <a:pt x="1190012" y="74109"/>
                <a:pt x="1099039" y="85481"/>
              </a:cubicBezTo>
              <a:cubicBezTo>
                <a:pt x="1082757" y="93622"/>
                <a:pt x="1065006" y="99323"/>
                <a:pt x="1050193" y="109904"/>
              </a:cubicBezTo>
              <a:cubicBezTo>
                <a:pt x="970155" y="167074"/>
                <a:pt x="1055508" y="132556"/>
                <a:pt x="976923" y="158750"/>
              </a:cubicBezTo>
              <a:cubicBezTo>
                <a:pt x="960641" y="170962"/>
                <a:pt x="944639" y="183555"/>
                <a:pt x="928077" y="195385"/>
              </a:cubicBezTo>
              <a:cubicBezTo>
                <a:pt x="916134" y="203915"/>
                <a:pt x="902718" y="210412"/>
                <a:pt x="891443" y="219808"/>
              </a:cubicBezTo>
              <a:cubicBezTo>
                <a:pt x="771396" y="319848"/>
                <a:pt x="926453" y="197010"/>
                <a:pt x="830385" y="293077"/>
              </a:cubicBezTo>
              <a:cubicBezTo>
                <a:pt x="820007" y="303455"/>
                <a:pt x="805962" y="309359"/>
                <a:pt x="793750" y="317500"/>
              </a:cubicBezTo>
              <a:cubicBezTo>
                <a:pt x="781539" y="333782"/>
                <a:pt x="771507" y="351955"/>
                <a:pt x="757116" y="366346"/>
              </a:cubicBezTo>
              <a:cubicBezTo>
                <a:pt x="746738" y="376724"/>
                <a:pt x="729649" y="379309"/>
                <a:pt x="720481" y="390769"/>
              </a:cubicBezTo>
              <a:cubicBezTo>
                <a:pt x="712440" y="400820"/>
                <a:pt x="716511" y="417515"/>
                <a:pt x="708270" y="427404"/>
              </a:cubicBezTo>
              <a:cubicBezTo>
                <a:pt x="695240" y="443040"/>
                <a:pt x="673815" y="449647"/>
                <a:pt x="659423" y="464039"/>
              </a:cubicBezTo>
              <a:cubicBezTo>
                <a:pt x="645032" y="478430"/>
                <a:pt x="634619" y="496324"/>
                <a:pt x="622789" y="512885"/>
              </a:cubicBezTo>
              <a:cubicBezTo>
                <a:pt x="614259" y="524828"/>
                <a:pt x="606896" y="537576"/>
                <a:pt x="598366" y="549519"/>
              </a:cubicBezTo>
              <a:cubicBezTo>
                <a:pt x="586536" y="566081"/>
                <a:pt x="573561" y="581804"/>
                <a:pt x="561731" y="598366"/>
              </a:cubicBezTo>
              <a:cubicBezTo>
                <a:pt x="553201" y="610309"/>
                <a:pt x="546704" y="623725"/>
                <a:pt x="537308" y="635000"/>
              </a:cubicBezTo>
              <a:cubicBezTo>
                <a:pt x="526252" y="648267"/>
                <a:pt x="510711" y="657582"/>
                <a:pt x="500673" y="671635"/>
              </a:cubicBezTo>
              <a:cubicBezTo>
                <a:pt x="488654" y="688461"/>
                <a:pt x="471055" y="741733"/>
                <a:pt x="451827" y="757116"/>
              </a:cubicBezTo>
              <a:cubicBezTo>
                <a:pt x="441776" y="765157"/>
                <a:pt x="427404" y="765257"/>
                <a:pt x="415193" y="769327"/>
              </a:cubicBezTo>
              <a:cubicBezTo>
                <a:pt x="411122" y="785609"/>
                <a:pt x="412736" y="804516"/>
                <a:pt x="402981" y="818173"/>
              </a:cubicBezTo>
              <a:cubicBezTo>
                <a:pt x="396095" y="827814"/>
                <a:pt x="332345" y="869334"/>
                <a:pt x="317500" y="879231"/>
              </a:cubicBezTo>
              <a:cubicBezTo>
                <a:pt x="309359" y="895513"/>
                <a:pt x="304731" y="914092"/>
                <a:pt x="293077" y="928077"/>
              </a:cubicBezTo>
              <a:cubicBezTo>
                <a:pt x="283682" y="939352"/>
                <a:pt x="265611" y="941040"/>
                <a:pt x="256443" y="952500"/>
              </a:cubicBezTo>
              <a:cubicBezTo>
                <a:pt x="248402" y="962552"/>
                <a:pt x="249988" y="977622"/>
                <a:pt x="244231" y="989135"/>
              </a:cubicBezTo>
              <a:cubicBezTo>
                <a:pt x="237668" y="1002262"/>
                <a:pt x="227949" y="1013558"/>
                <a:pt x="219808" y="1025769"/>
              </a:cubicBezTo>
              <a:cubicBezTo>
                <a:pt x="215737" y="1042051"/>
                <a:pt x="213489" y="1058901"/>
                <a:pt x="207596" y="1074616"/>
              </a:cubicBezTo>
              <a:cubicBezTo>
                <a:pt x="190834" y="1119315"/>
                <a:pt x="175354" y="1133887"/>
                <a:pt x="146539" y="1172308"/>
              </a:cubicBezTo>
              <a:lnTo>
                <a:pt x="122116" y="1270000"/>
              </a:lnTo>
              <a:cubicBezTo>
                <a:pt x="118556" y="1284238"/>
                <a:pt x="104257" y="1293508"/>
                <a:pt x="97693" y="1306635"/>
              </a:cubicBezTo>
              <a:cubicBezTo>
                <a:pt x="82869" y="1336283"/>
                <a:pt x="81633" y="1373663"/>
                <a:pt x="73270" y="1404327"/>
              </a:cubicBezTo>
              <a:cubicBezTo>
                <a:pt x="59303" y="1455538"/>
                <a:pt x="44812" y="1477381"/>
                <a:pt x="36635" y="1526443"/>
              </a:cubicBezTo>
              <a:cubicBezTo>
                <a:pt x="19190" y="1631115"/>
                <a:pt x="54914" y="1639381"/>
                <a:pt x="0" y="1611923"/>
              </a:cubicBezTo>
            </a:path>
          </a:pathLst>
        </a:custGeom>
        <a:ln>
          <a:solidFill>
            <a:schemeClr val="bg1">
              <a:lumMod val="75000"/>
            </a:schemeClr>
          </a:solidFill>
          <a:prstDash val="dash"/>
        </a:ln>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US" sz="1100"/>
        </a:p>
      </xdr:txBody>
    </xdr:sp>
    <xdr:clientData/>
  </xdr:twoCellAnchor>
  <xdr:twoCellAnchor>
    <xdr:from>
      <xdr:col>33</xdr:col>
      <xdr:colOff>195384</xdr:colOff>
      <xdr:row>43</xdr:row>
      <xdr:rowOff>0</xdr:rowOff>
    </xdr:from>
    <xdr:to>
      <xdr:col>47</xdr:col>
      <xdr:colOff>170961</xdr:colOff>
      <xdr:row>43</xdr:row>
      <xdr:rowOff>3</xdr:rowOff>
    </xdr:to>
    <xdr:cxnSp macro="">
      <xdr:nvCxnSpPr>
        <xdr:cNvPr id="21" name="Straight Connector 20"/>
        <xdr:cNvCxnSpPr/>
      </xdr:nvCxnSpPr>
      <xdr:spPr>
        <a:xfrm flipV="1">
          <a:off x="7158159" y="8353425"/>
          <a:ext cx="2909277" cy="3"/>
        </a:xfrm>
        <a:prstGeom prst="line">
          <a:avLst/>
        </a:prstGeom>
        <a:ln>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48</xdr:col>
      <xdr:colOff>24424</xdr:colOff>
      <xdr:row>43</xdr:row>
      <xdr:rowOff>12211</xdr:rowOff>
    </xdr:from>
    <xdr:to>
      <xdr:col>48</xdr:col>
      <xdr:colOff>24426</xdr:colOff>
      <xdr:row>47</xdr:row>
      <xdr:rowOff>158751</xdr:rowOff>
    </xdr:to>
    <xdr:cxnSp macro="">
      <xdr:nvCxnSpPr>
        <xdr:cNvPr id="22" name="Straight Connector 21"/>
        <xdr:cNvCxnSpPr/>
      </xdr:nvCxnSpPr>
      <xdr:spPr>
        <a:xfrm rot="5400000" flipH="1" flipV="1">
          <a:off x="9676180" y="8819905"/>
          <a:ext cx="908540" cy="2"/>
        </a:xfrm>
        <a:prstGeom prst="line">
          <a:avLst/>
        </a:prstGeom>
        <a:ln>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54704</xdr:colOff>
      <xdr:row>36</xdr:row>
      <xdr:rowOff>91289</xdr:rowOff>
    </xdr:from>
    <xdr:to>
      <xdr:col>48</xdr:col>
      <xdr:colOff>30281</xdr:colOff>
      <xdr:row>36</xdr:row>
      <xdr:rowOff>91292</xdr:rowOff>
    </xdr:to>
    <xdr:cxnSp macro="">
      <xdr:nvCxnSpPr>
        <xdr:cNvPr id="23" name="Straight Connector 22"/>
        <xdr:cNvCxnSpPr/>
      </xdr:nvCxnSpPr>
      <xdr:spPr>
        <a:xfrm flipV="1">
          <a:off x="7227029" y="7025489"/>
          <a:ext cx="2909277" cy="3"/>
        </a:xfrm>
        <a:prstGeom prst="line">
          <a:avLst/>
        </a:prstGeom>
        <a:ln>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35</xdr:col>
      <xdr:colOff>189034</xdr:colOff>
      <xdr:row>9</xdr:row>
      <xdr:rowOff>12210</xdr:rowOff>
    </xdr:from>
    <xdr:to>
      <xdr:col>35</xdr:col>
      <xdr:colOff>195386</xdr:colOff>
      <xdr:row>43</xdr:row>
      <xdr:rowOff>11965</xdr:rowOff>
    </xdr:to>
    <xdr:cxnSp macro="">
      <xdr:nvCxnSpPr>
        <xdr:cNvPr id="26" name="Straight Connector 25"/>
        <xdr:cNvCxnSpPr/>
      </xdr:nvCxnSpPr>
      <xdr:spPr>
        <a:xfrm rot="5400000">
          <a:off x="4254745" y="5042874"/>
          <a:ext cx="6638680" cy="6352"/>
        </a:xfrm>
        <a:prstGeom prst="line">
          <a:avLst/>
        </a:prstGeom>
        <a:ln>
          <a:headEnd type="arrow" w="med" len="med"/>
          <a:tailEnd type="arrow"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83343</xdr:colOff>
      <xdr:row>12</xdr:row>
      <xdr:rowOff>154781</xdr:rowOff>
    </xdr:from>
    <xdr:to>
      <xdr:col>34</xdr:col>
      <xdr:colOff>0</xdr:colOff>
      <xdr:row>26</xdr:row>
      <xdr:rowOff>166687</xdr:rowOff>
    </xdr:to>
    <xdr:sp macro="" textlink="">
      <xdr:nvSpPr>
        <xdr:cNvPr id="36" name="Rectangle 35"/>
        <xdr:cNvSpPr/>
      </xdr:nvSpPr>
      <xdr:spPr>
        <a:xfrm>
          <a:off x="1154906" y="2440781"/>
          <a:ext cx="6131719" cy="2714625"/>
        </a:xfrm>
        <a:prstGeom prst="rect">
          <a:avLst/>
        </a:prstGeom>
        <a:solidFill>
          <a:schemeClr val="tx1">
            <a:lumMod val="50000"/>
            <a:lumOff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5</xdr:col>
      <xdr:colOff>92868</xdr:colOff>
      <xdr:row>27</xdr:row>
      <xdr:rowOff>33337</xdr:rowOff>
    </xdr:from>
    <xdr:to>
      <xdr:col>34</xdr:col>
      <xdr:colOff>9525</xdr:colOff>
      <xdr:row>41</xdr:row>
      <xdr:rowOff>80962</xdr:rowOff>
    </xdr:to>
    <xdr:sp macro="" textlink="">
      <xdr:nvSpPr>
        <xdr:cNvPr id="37" name="Rectangle 36"/>
        <xdr:cNvSpPr/>
      </xdr:nvSpPr>
      <xdr:spPr>
        <a:xfrm>
          <a:off x="1164431" y="5212556"/>
          <a:ext cx="6131719" cy="2714625"/>
        </a:xfrm>
        <a:prstGeom prst="rect">
          <a:avLst/>
        </a:prstGeom>
        <a:solidFill>
          <a:schemeClr val="tx1">
            <a:lumMod val="50000"/>
            <a:lumOff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27</xdr:col>
      <xdr:colOff>11906</xdr:colOff>
      <xdr:row>33</xdr:row>
      <xdr:rowOff>119062</xdr:rowOff>
    </xdr:from>
    <xdr:to>
      <xdr:col>33</xdr:col>
      <xdr:colOff>202406</xdr:colOff>
      <xdr:row>42</xdr:row>
      <xdr:rowOff>178594</xdr:rowOff>
    </xdr:to>
    <xdr:sp macro="" textlink="">
      <xdr:nvSpPr>
        <xdr:cNvPr id="41" name="Right Triangle 40"/>
        <xdr:cNvSpPr/>
      </xdr:nvSpPr>
      <xdr:spPr>
        <a:xfrm rot="10800000" flipV="1">
          <a:off x="5798344" y="6441281"/>
          <a:ext cx="1476375" cy="1774032"/>
        </a:xfrm>
        <a:prstGeom prst="rtTriangle">
          <a:avLst/>
        </a:prstGeom>
        <a:solidFill>
          <a:schemeClr val="tx1">
            <a:lumMod val="50000"/>
            <a:lumOff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3</xdr:col>
      <xdr:colOff>202406</xdr:colOff>
      <xdr:row>43</xdr:row>
      <xdr:rowOff>166687</xdr:rowOff>
    </xdr:from>
    <xdr:to>
      <xdr:col>10</xdr:col>
      <xdr:colOff>110698</xdr:colOff>
      <xdr:row>45</xdr:row>
      <xdr:rowOff>74367</xdr:rowOff>
    </xdr:to>
    <xdr:sp macro="" textlink="">
      <xdr:nvSpPr>
        <xdr:cNvPr id="45" name="TextBox 44"/>
        <xdr:cNvSpPr txBox="1"/>
      </xdr:nvSpPr>
      <xdr:spPr>
        <a:xfrm>
          <a:off x="845344" y="8393906"/>
          <a:ext cx="1408479" cy="28868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ctr"/>
          <a:r>
            <a:rPr lang="en-US" sz="1100"/>
            <a:t>Bricks matches</a:t>
          </a:r>
          <a:r>
            <a:rPr lang="en-US" sz="1100" baseline="0"/>
            <a:t> Bricks in front of house</a:t>
          </a:r>
        </a:p>
        <a:p>
          <a:pPr algn="ctr"/>
          <a:endParaRPr lang="en-US" sz="1100" baseline="0"/>
        </a:p>
        <a:p>
          <a:pPr algn="ctr"/>
          <a:r>
            <a:rPr lang="en-US" sz="1100" baseline="0"/>
            <a:t>Roof pitch matches existing roof pitch</a:t>
          </a:r>
        </a:p>
        <a:p>
          <a:pPr algn="ctr"/>
          <a:endParaRPr lang="en-US" sz="1100"/>
        </a:p>
      </xdr:txBody>
    </xdr:sp>
    <xdr:clientData/>
  </xdr:twoCellAnchor>
  <xdr:twoCellAnchor>
    <xdr:from>
      <xdr:col>10</xdr:col>
      <xdr:colOff>21431</xdr:colOff>
      <xdr:row>42</xdr:row>
      <xdr:rowOff>92868</xdr:rowOff>
    </xdr:from>
    <xdr:to>
      <xdr:col>11</xdr:col>
      <xdr:colOff>176212</xdr:colOff>
      <xdr:row>43</xdr:row>
      <xdr:rowOff>188118</xdr:rowOff>
    </xdr:to>
    <xdr:cxnSp macro="">
      <xdr:nvCxnSpPr>
        <xdr:cNvPr id="46" name="Straight Arrow Connector 45"/>
        <xdr:cNvCxnSpPr/>
      </xdr:nvCxnSpPr>
      <xdr:spPr>
        <a:xfrm flipV="1">
          <a:off x="2164556" y="8129587"/>
          <a:ext cx="369094" cy="28575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11905</xdr:colOff>
      <xdr:row>27</xdr:row>
      <xdr:rowOff>35719</xdr:rowOff>
    </xdr:from>
    <xdr:to>
      <xdr:col>39</xdr:col>
      <xdr:colOff>107155</xdr:colOff>
      <xdr:row>33</xdr:row>
      <xdr:rowOff>47625</xdr:rowOff>
    </xdr:to>
    <xdr:sp macro="" textlink="">
      <xdr:nvSpPr>
        <xdr:cNvPr id="51" name="Right Triangle 50"/>
        <xdr:cNvSpPr/>
      </xdr:nvSpPr>
      <xdr:spPr>
        <a:xfrm rot="10800000" flipH="1">
          <a:off x="7298530" y="5214938"/>
          <a:ext cx="1166813" cy="1154906"/>
        </a:xfrm>
        <a:prstGeom prst="rtTriangle">
          <a:avLst/>
        </a:prstGeom>
        <a:solidFill>
          <a:schemeClr val="tx1">
            <a:lumMod val="50000"/>
            <a:lumOff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34</xdr:col>
      <xdr:colOff>9521</xdr:colOff>
      <xdr:row>21</xdr:row>
      <xdr:rowOff>59531</xdr:rowOff>
    </xdr:from>
    <xdr:to>
      <xdr:col>39</xdr:col>
      <xdr:colOff>119062</xdr:colOff>
      <xdr:row>26</xdr:row>
      <xdr:rowOff>164306</xdr:rowOff>
    </xdr:to>
    <xdr:sp macro="" textlink="">
      <xdr:nvSpPr>
        <xdr:cNvPr id="52" name="Right Triangle 51"/>
        <xdr:cNvSpPr/>
      </xdr:nvSpPr>
      <xdr:spPr>
        <a:xfrm rot="10800000" flipH="1" flipV="1">
          <a:off x="7296146" y="4060031"/>
          <a:ext cx="1181104" cy="1092994"/>
        </a:xfrm>
        <a:prstGeom prst="rtTriangle">
          <a:avLst/>
        </a:prstGeom>
        <a:solidFill>
          <a:schemeClr val="tx1">
            <a:lumMod val="50000"/>
            <a:lumOff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8</xdr:col>
      <xdr:colOff>119062</xdr:colOff>
      <xdr:row>13</xdr:row>
      <xdr:rowOff>11906</xdr:rowOff>
    </xdr:from>
    <xdr:to>
      <xdr:col>30</xdr:col>
      <xdr:colOff>178594</xdr:colOff>
      <xdr:row>25</xdr:row>
      <xdr:rowOff>59531</xdr:rowOff>
    </xdr:to>
    <xdr:sp macro="" textlink="">
      <xdr:nvSpPr>
        <xdr:cNvPr id="30" name="Rectangle 29"/>
        <xdr:cNvSpPr/>
      </xdr:nvSpPr>
      <xdr:spPr>
        <a:xfrm>
          <a:off x="1833562" y="2488406"/>
          <a:ext cx="4774407" cy="2333625"/>
        </a:xfrm>
        <a:prstGeom prst="rect">
          <a:avLst/>
        </a:prstGeom>
        <a:solidFill>
          <a:schemeClr val="tx1">
            <a:lumMod val="65000"/>
            <a:lumOff val="35000"/>
          </a:schemeClr>
        </a:solidFill>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6</xdr:col>
      <xdr:colOff>200024</xdr:colOff>
      <xdr:row>27</xdr:row>
      <xdr:rowOff>104774</xdr:rowOff>
    </xdr:from>
    <xdr:to>
      <xdr:col>25</xdr:col>
      <xdr:colOff>95249</xdr:colOff>
      <xdr:row>39</xdr:row>
      <xdr:rowOff>152399</xdr:rowOff>
    </xdr:to>
    <xdr:sp macro="" textlink="">
      <xdr:nvSpPr>
        <xdr:cNvPr id="31" name="Rectangle 30"/>
        <xdr:cNvSpPr/>
      </xdr:nvSpPr>
      <xdr:spPr>
        <a:xfrm>
          <a:off x="1485899" y="5283993"/>
          <a:ext cx="3967163" cy="2333625"/>
        </a:xfrm>
        <a:prstGeom prst="rect">
          <a:avLst/>
        </a:prstGeom>
        <a:solidFill>
          <a:schemeClr val="tx1">
            <a:lumMod val="65000"/>
            <a:lumOff val="35000"/>
          </a:schemeClr>
        </a:solidFill>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12</xdr:col>
      <xdr:colOff>185657</xdr:colOff>
      <xdr:row>14</xdr:row>
      <xdr:rowOff>72649</xdr:rowOff>
    </xdr:from>
    <xdr:to>
      <xdr:col>27</xdr:col>
      <xdr:colOff>56504</xdr:colOff>
      <xdr:row>17</xdr:row>
      <xdr:rowOff>152400</xdr:rowOff>
    </xdr:to>
    <xdr:sp macro="" textlink="">
      <xdr:nvSpPr>
        <xdr:cNvPr id="67" name="Rectangle 66"/>
        <xdr:cNvSpPr/>
      </xdr:nvSpPr>
      <xdr:spPr>
        <a:xfrm>
          <a:off x="2776457" y="2739649"/>
          <a:ext cx="3109347" cy="651251"/>
        </a:xfrm>
        <a:prstGeom prst="rect">
          <a:avLst/>
        </a:prstGeom>
        <a:solidFill>
          <a:schemeClr val="accent6">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9</xdr:col>
      <xdr:colOff>170534</xdr:colOff>
      <xdr:row>13</xdr:row>
      <xdr:rowOff>175852</xdr:rowOff>
    </xdr:from>
    <xdr:to>
      <xdr:col>12</xdr:col>
      <xdr:colOff>129152</xdr:colOff>
      <xdr:row>14</xdr:row>
      <xdr:rowOff>40361</xdr:rowOff>
    </xdr:to>
    <xdr:sp macro="" textlink="">
      <xdr:nvSpPr>
        <xdr:cNvPr id="6" name="Rectangle 5"/>
        <xdr:cNvSpPr/>
      </xdr:nvSpPr>
      <xdr:spPr>
        <a:xfrm>
          <a:off x="2099750" y="2694327"/>
          <a:ext cx="588237" cy="58237"/>
        </a:xfrm>
        <a:prstGeom prst="rect">
          <a:avLst/>
        </a:prstGeom>
        <a:solidFill>
          <a:schemeClr val="bg1">
            <a:lumMod val="85000"/>
          </a:schemeClr>
        </a:solidFill>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11</xdr:col>
      <xdr:colOff>61058</xdr:colOff>
      <xdr:row>12</xdr:row>
      <xdr:rowOff>48847</xdr:rowOff>
    </xdr:from>
    <xdr:to>
      <xdr:col>16</xdr:col>
      <xdr:colOff>40360</xdr:colOff>
      <xdr:row>13</xdr:row>
      <xdr:rowOff>109904</xdr:rowOff>
    </xdr:to>
    <xdr:sp macro="" textlink="">
      <xdr:nvSpPr>
        <xdr:cNvPr id="8" name="TextBox 7"/>
        <xdr:cNvSpPr txBox="1"/>
      </xdr:nvSpPr>
      <xdr:spPr>
        <a:xfrm>
          <a:off x="2410020" y="2373593"/>
          <a:ext cx="1028666" cy="25478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US" sz="1100"/>
            <a:t>Windows</a:t>
          </a:r>
        </a:p>
      </xdr:txBody>
    </xdr:sp>
    <xdr:clientData/>
  </xdr:twoCellAnchor>
  <xdr:twoCellAnchor>
    <xdr:from>
      <xdr:col>21</xdr:col>
      <xdr:colOff>30283</xdr:colOff>
      <xdr:row>12</xdr:row>
      <xdr:rowOff>66920</xdr:rowOff>
    </xdr:from>
    <xdr:to>
      <xdr:col>24</xdr:col>
      <xdr:colOff>161440</xdr:colOff>
      <xdr:row>13</xdr:row>
      <xdr:rowOff>127977</xdr:rowOff>
    </xdr:to>
    <xdr:sp macro="" textlink="">
      <xdr:nvSpPr>
        <xdr:cNvPr id="9" name="TextBox 8"/>
        <xdr:cNvSpPr txBox="1"/>
      </xdr:nvSpPr>
      <xdr:spPr>
        <a:xfrm>
          <a:off x="4477974" y="2391666"/>
          <a:ext cx="760775" cy="25478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US" sz="1100"/>
            <a:t>Windows</a:t>
          </a:r>
        </a:p>
      </xdr:txBody>
    </xdr:sp>
    <xdr:clientData/>
  </xdr:twoCellAnchor>
  <xdr:twoCellAnchor>
    <xdr:from>
      <xdr:col>30</xdr:col>
      <xdr:colOff>97205</xdr:colOff>
      <xdr:row>12</xdr:row>
      <xdr:rowOff>133847</xdr:rowOff>
    </xdr:from>
    <xdr:to>
      <xdr:col>33</xdr:col>
      <xdr:colOff>133840</xdr:colOff>
      <xdr:row>13</xdr:row>
      <xdr:rowOff>194904</xdr:rowOff>
    </xdr:to>
    <xdr:sp macro="" textlink="">
      <xdr:nvSpPr>
        <xdr:cNvPr id="10" name="TextBox 9"/>
        <xdr:cNvSpPr txBox="1"/>
      </xdr:nvSpPr>
      <xdr:spPr>
        <a:xfrm>
          <a:off x="6431330" y="2419847"/>
          <a:ext cx="665285" cy="2515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US" sz="1100"/>
            <a:t>Door</a:t>
          </a:r>
        </a:p>
      </xdr:txBody>
    </xdr:sp>
    <xdr:clientData/>
  </xdr:twoCellAnchor>
  <xdr:twoCellAnchor>
    <xdr:from>
      <xdr:col>34</xdr:col>
      <xdr:colOff>84750</xdr:colOff>
      <xdr:row>36</xdr:row>
      <xdr:rowOff>170262</xdr:rowOff>
    </xdr:from>
    <xdr:to>
      <xdr:col>35</xdr:col>
      <xdr:colOff>133595</xdr:colOff>
      <xdr:row>40</xdr:row>
      <xdr:rowOff>48147</xdr:rowOff>
    </xdr:to>
    <xdr:sp macro="" textlink="">
      <xdr:nvSpPr>
        <xdr:cNvPr id="11" name="TextBox 10"/>
        <xdr:cNvSpPr txBox="1"/>
      </xdr:nvSpPr>
      <xdr:spPr>
        <a:xfrm rot="16200000">
          <a:off x="7066330" y="7352357"/>
          <a:ext cx="639885" cy="2583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US" sz="1100"/>
            <a:t>Door</a:t>
          </a:r>
        </a:p>
      </xdr:txBody>
    </xdr:sp>
    <xdr:clientData/>
  </xdr:twoCellAnchor>
  <xdr:twoCellAnchor>
    <xdr:from>
      <xdr:col>0</xdr:col>
      <xdr:colOff>48846</xdr:colOff>
      <xdr:row>30</xdr:row>
      <xdr:rowOff>26096</xdr:rowOff>
    </xdr:from>
    <xdr:to>
      <xdr:col>7</xdr:col>
      <xdr:colOff>13048</xdr:colOff>
      <xdr:row>30</xdr:row>
      <xdr:rowOff>36638</xdr:rowOff>
    </xdr:to>
    <xdr:cxnSp macro="">
      <xdr:nvCxnSpPr>
        <xdr:cNvPr id="14" name="Straight Connector 13"/>
        <xdr:cNvCxnSpPr/>
      </xdr:nvCxnSpPr>
      <xdr:spPr>
        <a:xfrm flipV="1">
          <a:off x="48846" y="5874446"/>
          <a:ext cx="1478677" cy="10542"/>
        </a:xfrm>
        <a:prstGeom prst="line">
          <a:avLst/>
        </a:prstGeom>
        <a:ln>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183173</xdr:colOff>
      <xdr:row>44</xdr:row>
      <xdr:rowOff>133856</xdr:rowOff>
    </xdr:from>
    <xdr:to>
      <xdr:col>27</xdr:col>
      <xdr:colOff>48845</xdr:colOff>
      <xdr:row>58</xdr:row>
      <xdr:rowOff>183173</xdr:rowOff>
    </xdr:to>
    <xdr:sp macro="" textlink="">
      <xdr:nvSpPr>
        <xdr:cNvPr id="15" name="Rectangle 14"/>
        <xdr:cNvSpPr/>
      </xdr:nvSpPr>
      <xdr:spPr>
        <a:xfrm>
          <a:off x="5679098" y="8734931"/>
          <a:ext cx="75222" cy="2754417"/>
        </a:xfrm>
        <a:prstGeom prst="rect">
          <a:avLst/>
        </a:prstGeom>
        <a:solidFill>
          <a:schemeClr val="bg1">
            <a:lumMod val="85000"/>
          </a:schemeClr>
        </a:solidFill>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0</xdr:col>
      <xdr:colOff>61059</xdr:colOff>
      <xdr:row>30</xdr:row>
      <xdr:rowOff>73271</xdr:rowOff>
    </xdr:from>
    <xdr:to>
      <xdr:col>6</xdr:col>
      <xdr:colOff>183663</xdr:colOff>
      <xdr:row>31</xdr:row>
      <xdr:rowOff>171451</xdr:rowOff>
    </xdr:to>
    <xdr:sp macro="" textlink="">
      <xdr:nvSpPr>
        <xdr:cNvPr id="16" name="TextBox 15"/>
        <xdr:cNvSpPr txBox="1"/>
      </xdr:nvSpPr>
      <xdr:spPr>
        <a:xfrm>
          <a:off x="61059" y="5921621"/>
          <a:ext cx="1427529" cy="28868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ctr"/>
          <a:r>
            <a:rPr lang="en-US" sz="1100"/>
            <a:t>Existig Driveway</a:t>
          </a:r>
        </a:p>
      </xdr:txBody>
    </xdr:sp>
    <xdr:clientData/>
  </xdr:twoCellAnchor>
  <xdr:twoCellAnchor>
    <xdr:from>
      <xdr:col>20</xdr:col>
      <xdr:colOff>12211</xdr:colOff>
      <xdr:row>59</xdr:row>
      <xdr:rowOff>12211</xdr:rowOff>
    </xdr:from>
    <xdr:to>
      <xdr:col>26</xdr:col>
      <xdr:colOff>165770</xdr:colOff>
      <xdr:row>67</xdr:row>
      <xdr:rowOff>0</xdr:rowOff>
    </xdr:to>
    <xdr:sp macro="" textlink="">
      <xdr:nvSpPr>
        <xdr:cNvPr id="17" name="Freeform 16"/>
        <xdr:cNvSpPr/>
      </xdr:nvSpPr>
      <xdr:spPr>
        <a:xfrm>
          <a:off x="4250836" y="11508886"/>
          <a:ext cx="1410859" cy="1511789"/>
        </a:xfrm>
        <a:custGeom>
          <a:avLst/>
          <a:gdLst>
            <a:gd name="connsiteX0" fmla="*/ 1392116 w 1399136"/>
            <a:gd name="connsiteY0" fmla="*/ 0 h 1639381"/>
            <a:gd name="connsiteX1" fmla="*/ 1318846 w 1399136"/>
            <a:gd name="connsiteY1" fmla="*/ 24423 h 1639381"/>
            <a:gd name="connsiteX2" fmla="*/ 1270000 w 1399136"/>
            <a:gd name="connsiteY2" fmla="*/ 48846 h 1639381"/>
            <a:gd name="connsiteX3" fmla="*/ 1099039 w 1399136"/>
            <a:gd name="connsiteY3" fmla="*/ 85481 h 1639381"/>
            <a:gd name="connsiteX4" fmla="*/ 1050193 w 1399136"/>
            <a:gd name="connsiteY4" fmla="*/ 109904 h 1639381"/>
            <a:gd name="connsiteX5" fmla="*/ 976923 w 1399136"/>
            <a:gd name="connsiteY5" fmla="*/ 158750 h 1639381"/>
            <a:gd name="connsiteX6" fmla="*/ 928077 w 1399136"/>
            <a:gd name="connsiteY6" fmla="*/ 195385 h 1639381"/>
            <a:gd name="connsiteX7" fmla="*/ 891443 w 1399136"/>
            <a:gd name="connsiteY7" fmla="*/ 219808 h 1639381"/>
            <a:gd name="connsiteX8" fmla="*/ 830385 w 1399136"/>
            <a:gd name="connsiteY8" fmla="*/ 293077 h 1639381"/>
            <a:gd name="connsiteX9" fmla="*/ 793750 w 1399136"/>
            <a:gd name="connsiteY9" fmla="*/ 317500 h 1639381"/>
            <a:gd name="connsiteX10" fmla="*/ 757116 w 1399136"/>
            <a:gd name="connsiteY10" fmla="*/ 366346 h 1639381"/>
            <a:gd name="connsiteX11" fmla="*/ 720481 w 1399136"/>
            <a:gd name="connsiteY11" fmla="*/ 390769 h 1639381"/>
            <a:gd name="connsiteX12" fmla="*/ 708270 w 1399136"/>
            <a:gd name="connsiteY12" fmla="*/ 427404 h 1639381"/>
            <a:gd name="connsiteX13" fmla="*/ 659423 w 1399136"/>
            <a:gd name="connsiteY13" fmla="*/ 464039 h 1639381"/>
            <a:gd name="connsiteX14" fmla="*/ 622789 w 1399136"/>
            <a:gd name="connsiteY14" fmla="*/ 512885 h 1639381"/>
            <a:gd name="connsiteX15" fmla="*/ 598366 w 1399136"/>
            <a:gd name="connsiteY15" fmla="*/ 549519 h 1639381"/>
            <a:gd name="connsiteX16" fmla="*/ 561731 w 1399136"/>
            <a:gd name="connsiteY16" fmla="*/ 598366 h 1639381"/>
            <a:gd name="connsiteX17" fmla="*/ 537308 w 1399136"/>
            <a:gd name="connsiteY17" fmla="*/ 635000 h 1639381"/>
            <a:gd name="connsiteX18" fmla="*/ 500673 w 1399136"/>
            <a:gd name="connsiteY18" fmla="*/ 671635 h 1639381"/>
            <a:gd name="connsiteX19" fmla="*/ 451827 w 1399136"/>
            <a:gd name="connsiteY19" fmla="*/ 757116 h 1639381"/>
            <a:gd name="connsiteX20" fmla="*/ 415193 w 1399136"/>
            <a:gd name="connsiteY20" fmla="*/ 769327 h 1639381"/>
            <a:gd name="connsiteX21" fmla="*/ 402981 w 1399136"/>
            <a:gd name="connsiteY21" fmla="*/ 818173 h 1639381"/>
            <a:gd name="connsiteX22" fmla="*/ 317500 w 1399136"/>
            <a:gd name="connsiteY22" fmla="*/ 879231 h 1639381"/>
            <a:gd name="connsiteX23" fmla="*/ 293077 w 1399136"/>
            <a:gd name="connsiteY23" fmla="*/ 928077 h 1639381"/>
            <a:gd name="connsiteX24" fmla="*/ 256443 w 1399136"/>
            <a:gd name="connsiteY24" fmla="*/ 952500 h 1639381"/>
            <a:gd name="connsiteX25" fmla="*/ 244231 w 1399136"/>
            <a:gd name="connsiteY25" fmla="*/ 989135 h 1639381"/>
            <a:gd name="connsiteX26" fmla="*/ 219808 w 1399136"/>
            <a:gd name="connsiteY26" fmla="*/ 1025769 h 1639381"/>
            <a:gd name="connsiteX27" fmla="*/ 207596 w 1399136"/>
            <a:gd name="connsiteY27" fmla="*/ 1074616 h 1639381"/>
            <a:gd name="connsiteX28" fmla="*/ 146539 w 1399136"/>
            <a:gd name="connsiteY28" fmla="*/ 1172308 h 1639381"/>
            <a:gd name="connsiteX29" fmla="*/ 122116 w 1399136"/>
            <a:gd name="connsiteY29" fmla="*/ 1270000 h 1639381"/>
            <a:gd name="connsiteX30" fmla="*/ 97693 w 1399136"/>
            <a:gd name="connsiteY30" fmla="*/ 1306635 h 1639381"/>
            <a:gd name="connsiteX31" fmla="*/ 73270 w 1399136"/>
            <a:gd name="connsiteY31" fmla="*/ 1404327 h 1639381"/>
            <a:gd name="connsiteX32" fmla="*/ 36635 w 1399136"/>
            <a:gd name="connsiteY32" fmla="*/ 1526443 h 1639381"/>
            <a:gd name="connsiteX33" fmla="*/ 0 w 1399136"/>
            <a:gd name="connsiteY33" fmla="*/ 1611923 h 163938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Lst>
          <a:rect l="l" t="t" r="r" b="b"/>
          <a:pathLst>
            <a:path w="1399136" h="1639381">
              <a:moveTo>
                <a:pt x="1392116" y="0"/>
              </a:moveTo>
              <a:cubicBezTo>
                <a:pt x="1343338" y="73167"/>
                <a:pt x="1399136" y="14387"/>
                <a:pt x="1318846" y="24423"/>
              </a:cubicBezTo>
              <a:cubicBezTo>
                <a:pt x="1300783" y="26681"/>
                <a:pt x="1286902" y="42085"/>
                <a:pt x="1270000" y="48846"/>
              </a:cubicBezTo>
              <a:cubicBezTo>
                <a:pt x="1190908" y="80483"/>
                <a:pt x="1190012" y="74109"/>
                <a:pt x="1099039" y="85481"/>
              </a:cubicBezTo>
              <a:cubicBezTo>
                <a:pt x="1082757" y="93622"/>
                <a:pt x="1065006" y="99323"/>
                <a:pt x="1050193" y="109904"/>
              </a:cubicBezTo>
              <a:cubicBezTo>
                <a:pt x="970155" y="167074"/>
                <a:pt x="1055508" y="132556"/>
                <a:pt x="976923" y="158750"/>
              </a:cubicBezTo>
              <a:cubicBezTo>
                <a:pt x="960641" y="170962"/>
                <a:pt x="944639" y="183555"/>
                <a:pt x="928077" y="195385"/>
              </a:cubicBezTo>
              <a:cubicBezTo>
                <a:pt x="916134" y="203915"/>
                <a:pt x="902718" y="210412"/>
                <a:pt x="891443" y="219808"/>
              </a:cubicBezTo>
              <a:cubicBezTo>
                <a:pt x="771396" y="319848"/>
                <a:pt x="926453" y="197010"/>
                <a:pt x="830385" y="293077"/>
              </a:cubicBezTo>
              <a:cubicBezTo>
                <a:pt x="820007" y="303455"/>
                <a:pt x="805962" y="309359"/>
                <a:pt x="793750" y="317500"/>
              </a:cubicBezTo>
              <a:cubicBezTo>
                <a:pt x="781539" y="333782"/>
                <a:pt x="771507" y="351955"/>
                <a:pt x="757116" y="366346"/>
              </a:cubicBezTo>
              <a:cubicBezTo>
                <a:pt x="746738" y="376724"/>
                <a:pt x="729649" y="379309"/>
                <a:pt x="720481" y="390769"/>
              </a:cubicBezTo>
              <a:cubicBezTo>
                <a:pt x="712440" y="400820"/>
                <a:pt x="716511" y="417515"/>
                <a:pt x="708270" y="427404"/>
              </a:cubicBezTo>
              <a:cubicBezTo>
                <a:pt x="695240" y="443040"/>
                <a:pt x="673815" y="449647"/>
                <a:pt x="659423" y="464039"/>
              </a:cubicBezTo>
              <a:cubicBezTo>
                <a:pt x="645032" y="478430"/>
                <a:pt x="634619" y="496324"/>
                <a:pt x="622789" y="512885"/>
              </a:cubicBezTo>
              <a:cubicBezTo>
                <a:pt x="614259" y="524828"/>
                <a:pt x="606896" y="537576"/>
                <a:pt x="598366" y="549519"/>
              </a:cubicBezTo>
              <a:cubicBezTo>
                <a:pt x="586536" y="566081"/>
                <a:pt x="573561" y="581804"/>
                <a:pt x="561731" y="598366"/>
              </a:cubicBezTo>
              <a:cubicBezTo>
                <a:pt x="553201" y="610309"/>
                <a:pt x="546704" y="623725"/>
                <a:pt x="537308" y="635000"/>
              </a:cubicBezTo>
              <a:cubicBezTo>
                <a:pt x="526252" y="648267"/>
                <a:pt x="510711" y="657582"/>
                <a:pt x="500673" y="671635"/>
              </a:cubicBezTo>
              <a:cubicBezTo>
                <a:pt x="488654" y="688461"/>
                <a:pt x="471055" y="741733"/>
                <a:pt x="451827" y="757116"/>
              </a:cubicBezTo>
              <a:cubicBezTo>
                <a:pt x="441776" y="765157"/>
                <a:pt x="427404" y="765257"/>
                <a:pt x="415193" y="769327"/>
              </a:cubicBezTo>
              <a:cubicBezTo>
                <a:pt x="411122" y="785609"/>
                <a:pt x="412736" y="804516"/>
                <a:pt x="402981" y="818173"/>
              </a:cubicBezTo>
              <a:cubicBezTo>
                <a:pt x="396095" y="827814"/>
                <a:pt x="332345" y="869334"/>
                <a:pt x="317500" y="879231"/>
              </a:cubicBezTo>
              <a:cubicBezTo>
                <a:pt x="309359" y="895513"/>
                <a:pt x="304731" y="914092"/>
                <a:pt x="293077" y="928077"/>
              </a:cubicBezTo>
              <a:cubicBezTo>
                <a:pt x="283682" y="939352"/>
                <a:pt x="265611" y="941040"/>
                <a:pt x="256443" y="952500"/>
              </a:cubicBezTo>
              <a:cubicBezTo>
                <a:pt x="248402" y="962552"/>
                <a:pt x="249988" y="977622"/>
                <a:pt x="244231" y="989135"/>
              </a:cubicBezTo>
              <a:cubicBezTo>
                <a:pt x="237668" y="1002262"/>
                <a:pt x="227949" y="1013558"/>
                <a:pt x="219808" y="1025769"/>
              </a:cubicBezTo>
              <a:cubicBezTo>
                <a:pt x="215737" y="1042051"/>
                <a:pt x="213489" y="1058901"/>
                <a:pt x="207596" y="1074616"/>
              </a:cubicBezTo>
              <a:cubicBezTo>
                <a:pt x="190834" y="1119315"/>
                <a:pt x="175354" y="1133887"/>
                <a:pt x="146539" y="1172308"/>
              </a:cubicBezTo>
              <a:lnTo>
                <a:pt x="122116" y="1270000"/>
              </a:lnTo>
              <a:cubicBezTo>
                <a:pt x="118556" y="1284238"/>
                <a:pt x="104257" y="1293508"/>
                <a:pt x="97693" y="1306635"/>
              </a:cubicBezTo>
              <a:cubicBezTo>
                <a:pt x="82869" y="1336283"/>
                <a:pt x="81633" y="1373663"/>
                <a:pt x="73270" y="1404327"/>
              </a:cubicBezTo>
              <a:cubicBezTo>
                <a:pt x="59303" y="1455538"/>
                <a:pt x="44812" y="1477381"/>
                <a:pt x="36635" y="1526443"/>
              </a:cubicBezTo>
              <a:cubicBezTo>
                <a:pt x="19190" y="1631115"/>
                <a:pt x="54914" y="1639381"/>
                <a:pt x="0" y="1611923"/>
              </a:cubicBezTo>
            </a:path>
          </a:pathLst>
        </a:custGeom>
        <a:ln>
          <a:solidFill>
            <a:schemeClr val="bg1">
              <a:lumMod val="75000"/>
            </a:schemeClr>
          </a:solidFill>
          <a:prstDash val="dash"/>
        </a:ln>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US" sz="1100"/>
        </a:p>
      </xdr:txBody>
    </xdr:sp>
    <xdr:clientData/>
  </xdr:twoCellAnchor>
  <xdr:twoCellAnchor>
    <xdr:from>
      <xdr:col>33</xdr:col>
      <xdr:colOff>195384</xdr:colOff>
      <xdr:row>43</xdr:row>
      <xdr:rowOff>0</xdr:rowOff>
    </xdr:from>
    <xdr:to>
      <xdr:col>47</xdr:col>
      <xdr:colOff>170961</xdr:colOff>
      <xdr:row>43</xdr:row>
      <xdr:rowOff>3</xdr:rowOff>
    </xdr:to>
    <xdr:cxnSp macro="">
      <xdr:nvCxnSpPr>
        <xdr:cNvPr id="18" name="Straight Connector 17"/>
        <xdr:cNvCxnSpPr/>
      </xdr:nvCxnSpPr>
      <xdr:spPr>
        <a:xfrm flipV="1">
          <a:off x="7158159" y="8410575"/>
          <a:ext cx="2909277" cy="3"/>
        </a:xfrm>
        <a:prstGeom prst="line">
          <a:avLst/>
        </a:prstGeom>
        <a:ln>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48</xdr:col>
      <xdr:colOff>24424</xdr:colOff>
      <xdr:row>43</xdr:row>
      <xdr:rowOff>12211</xdr:rowOff>
    </xdr:from>
    <xdr:to>
      <xdr:col>48</xdr:col>
      <xdr:colOff>24426</xdr:colOff>
      <xdr:row>47</xdr:row>
      <xdr:rowOff>158751</xdr:rowOff>
    </xdr:to>
    <xdr:cxnSp macro="">
      <xdr:nvCxnSpPr>
        <xdr:cNvPr id="19" name="Straight Connector 18"/>
        <xdr:cNvCxnSpPr/>
      </xdr:nvCxnSpPr>
      <xdr:spPr>
        <a:xfrm rot="5400000" flipH="1" flipV="1">
          <a:off x="9676180" y="8877055"/>
          <a:ext cx="908540" cy="2"/>
        </a:xfrm>
        <a:prstGeom prst="line">
          <a:avLst/>
        </a:prstGeom>
        <a:ln>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54704</xdr:colOff>
      <xdr:row>36</xdr:row>
      <xdr:rowOff>91289</xdr:rowOff>
    </xdr:from>
    <xdr:to>
      <xdr:col>48</xdr:col>
      <xdr:colOff>30281</xdr:colOff>
      <xdr:row>36</xdr:row>
      <xdr:rowOff>91292</xdr:rowOff>
    </xdr:to>
    <xdr:cxnSp macro="">
      <xdr:nvCxnSpPr>
        <xdr:cNvPr id="20" name="Straight Connector 19"/>
        <xdr:cNvCxnSpPr/>
      </xdr:nvCxnSpPr>
      <xdr:spPr>
        <a:xfrm flipV="1">
          <a:off x="7227029" y="7082639"/>
          <a:ext cx="2909277" cy="3"/>
        </a:xfrm>
        <a:prstGeom prst="line">
          <a:avLst/>
        </a:prstGeom>
        <a:ln>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35</xdr:col>
      <xdr:colOff>189034</xdr:colOff>
      <xdr:row>9</xdr:row>
      <xdr:rowOff>12210</xdr:rowOff>
    </xdr:from>
    <xdr:to>
      <xdr:col>35</xdr:col>
      <xdr:colOff>195386</xdr:colOff>
      <xdr:row>43</xdr:row>
      <xdr:rowOff>11965</xdr:rowOff>
    </xdr:to>
    <xdr:cxnSp macro="">
      <xdr:nvCxnSpPr>
        <xdr:cNvPr id="23" name="Straight Connector 22"/>
        <xdr:cNvCxnSpPr/>
      </xdr:nvCxnSpPr>
      <xdr:spPr>
        <a:xfrm rot="5400000">
          <a:off x="4226170" y="5071449"/>
          <a:ext cx="6695830" cy="6352"/>
        </a:xfrm>
        <a:prstGeom prst="line">
          <a:avLst/>
        </a:prstGeom>
        <a:ln>
          <a:headEnd type="arrow" w="med" len="med"/>
          <a:tailEnd type="arrow"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36635</xdr:colOff>
      <xdr:row>37</xdr:row>
      <xdr:rowOff>12212</xdr:rowOff>
    </xdr:from>
    <xdr:to>
      <xdr:col>33</xdr:col>
      <xdr:colOff>183174</xdr:colOff>
      <xdr:row>37</xdr:row>
      <xdr:rowOff>24426</xdr:rowOff>
    </xdr:to>
    <xdr:cxnSp macro="">
      <xdr:nvCxnSpPr>
        <xdr:cNvPr id="24" name="Straight Connector 23"/>
        <xdr:cNvCxnSpPr/>
      </xdr:nvCxnSpPr>
      <xdr:spPr>
        <a:xfrm rot="10800000" flipV="1">
          <a:off x="1551110" y="7194062"/>
          <a:ext cx="5594839" cy="12214"/>
        </a:xfrm>
        <a:prstGeom prst="line">
          <a:avLst/>
        </a:prstGeom>
        <a:ln>
          <a:headEnd type="arrow" w="med" len="med"/>
          <a:tailEnd type="arrow"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195386</xdr:colOff>
      <xdr:row>42</xdr:row>
      <xdr:rowOff>18075</xdr:rowOff>
    </xdr:from>
    <xdr:to>
      <xdr:col>33</xdr:col>
      <xdr:colOff>201250</xdr:colOff>
      <xdr:row>42</xdr:row>
      <xdr:rowOff>24425</xdr:rowOff>
    </xdr:to>
    <xdr:cxnSp macro="">
      <xdr:nvCxnSpPr>
        <xdr:cNvPr id="25" name="Straight Connector 24"/>
        <xdr:cNvCxnSpPr/>
      </xdr:nvCxnSpPr>
      <xdr:spPr>
        <a:xfrm rot="10800000" flipV="1">
          <a:off x="5691311" y="8238150"/>
          <a:ext cx="1472714" cy="6350"/>
        </a:xfrm>
        <a:prstGeom prst="line">
          <a:avLst/>
        </a:prstGeom>
        <a:ln>
          <a:headEnd type="arrow" w="med" len="med"/>
          <a:tailEnd type="arrow"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18077</xdr:colOff>
      <xdr:row>54</xdr:row>
      <xdr:rowOff>48845</xdr:rowOff>
    </xdr:from>
    <xdr:to>
      <xdr:col>48</xdr:col>
      <xdr:colOff>12213</xdr:colOff>
      <xdr:row>54</xdr:row>
      <xdr:rowOff>54708</xdr:rowOff>
    </xdr:to>
    <xdr:cxnSp macro="">
      <xdr:nvCxnSpPr>
        <xdr:cNvPr id="26" name="Straight Connector 25"/>
        <xdr:cNvCxnSpPr/>
      </xdr:nvCxnSpPr>
      <xdr:spPr>
        <a:xfrm rot="10800000" flipV="1">
          <a:off x="5723552" y="10593020"/>
          <a:ext cx="4394686" cy="5863"/>
        </a:xfrm>
        <a:prstGeom prst="line">
          <a:avLst/>
        </a:prstGeom>
        <a:ln>
          <a:headEnd type="arrow" w="med" len="med"/>
          <a:tailEnd type="arrow"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176821</xdr:colOff>
      <xdr:row>43</xdr:row>
      <xdr:rowOff>24423</xdr:rowOff>
    </xdr:from>
    <xdr:to>
      <xdr:col>28</xdr:col>
      <xdr:colOff>183173</xdr:colOff>
      <xdr:row>60</xdr:row>
      <xdr:rowOff>170716</xdr:rowOff>
    </xdr:to>
    <xdr:cxnSp macro="">
      <xdr:nvCxnSpPr>
        <xdr:cNvPr id="27" name="Straight Connector 26"/>
        <xdr:cNvCxnSpPr/>
      </xdr:nvCxnSpPr>
      <xdr:spPr>
        <a:xfrm rot="5400000">
          <a:off x="4383575" y="10143269"/>
          <a:ext cx="3422893" cy="6352"/>
        </a:xfrm>
        <a:prstGeom prst="line">
          <a:avLst/>
        </a:prstGeom>
        <a:ln>
          <a:headEnd type="arrow" w="med" len="med"/>
          <a:tailEnd type="arrow"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66917</xdr:colOff>
      <xdr:row>39</xdr:row>
      <xdr:rowOff>5862</xdr:rowOff>
    </xdr:from>
    <xdr:to>
      <xdr:col>26</xdr:col>
      <xdr:colOff>73268</xdr:colOff>
      <xdr:row>43</xdr:row>
      <xdr:rowOff>12211</xdr:rowOff>
    </xdr:to>
    <xdr:cxnSp macro="">
      <xdr:nvCxnSpPr>
        <xdr:cNvPr id="28" name="Straight Connector 27"/>
        <xdr:cNvCxnSpPr/>
      </xdr:nvCxnSpPr>
      <xdr:spPr>
        <a:xfrm rot="16200000" flipH="1">
          <a:off x="5138981" y="7992573"/>
          <a:ext cx="854074" cy="6351"/>
        </a:xfrm>
        <a:prstGeom prst="line">
          <a:avLst/>
        </a:prstGeom>
        <a:ln>
          <a:headEnd type="arrow" w="med" len="med"/>
          <a:tailEnd type="arrow"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143390</xdr:colOff>
      <xdr:row>34</xdr:row>
      <xdr:rowOff>142792</xdr:rowOff>
    </xdr:from>
    <xdr:to>
      <xdr:col>34</xdr:col>
      <xdr:colOff>180025</xdr:colOff>
      <xdr:row>36</xdr:row>
      <xdr:rowOff>8130</xdr:rowOff>
    </xdr:to>
    <xdr:sp macro="" textlink="">
      <xdr:nvSpPr>
        <xdr:cNvPr id="35" name="TextBox 34"/>
        <xdr:cNvSpPr txBox="1"/>
      </xdr:nvSpPr>
      <xdr:spPr>
        <a:xfrm>
          <a:off x="6687065" y="6753142"/>
          <a:ext cx="665285" cy="2463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endParaRPr lang="en-US" sz="1100"/>
        </a:p>
      </xdr:txBody>
    </xdr:sp>
    <xdr:clientData/>
  </xdr:twoCellAnchor>
  <xdr:twoCellAnchor>
    <xdr:from>
      <xdr:col>33</xdr:col>
      <xdr:colOff>172751</xdr:colOff>
      <xdr:row>23</xdr:row>
      <xdr:rowOff>82388</xdr:rowOff>
    </xdr:from>
    <xdr:to>
      <xdr:col>34</xdr:col>
      <xdr:colOff>63501</xdr:colOff>
      <xdr:row>28</xdr:row>
      <xdr:rowOff>101600</xdr:rowOff>
    </xdr:to>
    <xdr:sp macro="" textlink="">
      <xdr:nvSpPr>
        <xdr:cNvPr id="29" name="Rectangle 28"/>
        <xdr:cNvSpPr/>
      </xdr:nvSpPr>
      <xdr:spPr>
        <a:xfrm>
          <a:off x="7297451" y="4463888"/>
          <a:ext cx="106650" cy="1047912"/>
        </a:xfrm>
        <a:prstGeom prst="rect">
          <a:avLst/>
        </a:prstGeom>
        <a:solidFill>
          <a:schemeClr val="bg1">
            <a:lumMod val="85000"/>
          </a:schemeClr>
        </a:solidFill>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27</xdr:col>
      <xdr:colOff>0</xdr:colOff>
      <xdr:row>14</xdr:row>
      <xdr:rowOff>16879</xdr:rowOff>
    </xdr:from>
    <xdr:to>
      <xdr:col>33</xdr:col>
      <xdr:colOff>200089</xdr:colOff>
      <xdr:row>22</xdr:row>
      <xdr:rowOff>0</xdr:rowOff>
    </xdr:to>
    <xdr:sp macro="" textlink="">
      <xdr:nvSpPr>
        <xdr:cNvPr id="47" name="Rectangle 46"/>
        <xdr:cNvSpPr/>
      </xdr:nvSpPr>
      <xdr:spPr>
        <a:xfrm>
          <a:off x="5829300" y="2683879"/>
          <a:ext cx="1495489" cy="1507121"/>
        </a:xfrm>
        <a:prstGeom prst="rect">
          <a:avLst/>
        </a:prstGeom>
        <a:solidFill>
          <a:schemeClr val="accent1">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28</xdr:col>
      <xdr:colOff>204970</xdr:colOff>
      <xdr:row>17</xdr:row>
      <xdr:rowOff>37669</xdr:rowOff>
    </xdr:from>
    <xdr:to>
      <xdr:col>32</xdr:col>
      <xdr:colOff>25705</xdr:colOff>
      <xdr:row>18</xdr:row>
      <xdr:rowOff>104840</xdr:rowOff>
    </xdr:to>
    <xdr:sp macro="" textlink="">
      <xdr:nvSpPr>
        <xdr:cNvPr id="49" name="TextBox 48"/>
        <xdr:cNvSpPr txBox="1"/>
      </xdr:nvSpPr>
      <xdr:spPr>
        <a:xfrm>
          <a:off x="6250170" y="3276169"/>
          <a:ext cx="684335" cy="2576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US" sz="1100"/>
            <a:t>Bath</a:t>
          </a:r>
        </a:p>
      </xdr:txBody>
    </xdr:sp>
    <xdr:clientData/>
  </xdr:twoCellAnchor>
  <xdr:twoCellAnchor>
    <xdr:from>
      <xdr:col>20</xdr:col>
      <xdr:colOff>167986</xdr:colOff>
      <xdr:row>24</xdr:row>
      <xdr:rowOff>116032</xdr:rowOff>
    </xdr:from>
    <xdr:to>
      <xdr:col>23</xdr:col>
      <xdr:colOff>204621</xdr:colOff>
      <xdr:row>25</xdr:row>
      <xdr:rowOff>177088</xdr:rowOff>
    </xdr:to>
    <xdr:sp macro="" textlink="">
      <xdr:nvSpPr>
        <xdr:cNvPr id="50" name="TextBox 49"/>
        <xdr:cNvSpPr txBox="1"/>
      </xdr:nvSpPr>
      <xdr:spPr>
        <a:xfrm>
          <a:off x="4485986" y="4688032"/>
          <a:ext cx="684335" cy="2515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US" sz="1100"/>
            <a:t>Bed</a:t>
          </a:r>
        </a:p>
      </xdr:txBody>
    </xdr:sp>
    <xdr:clientData/>
  </xdr:twoCellAnchor>
  <xdr:twoCellAnchor>
    <xdr:from>
      <xdr:col>6</xdr:col>
      <xdr:colOff>178818</xdr:colOff>
      <xdr:row>25</xdr:row>
      <xdr:rowOff>192761</xdr:rowOff>
    </xdr:from>
    <xdr:to>
      <xdr:col>7</xdr:col>
      <xdr:colOff>40361</xdr:colOff>
      <xdr:row>29</xdr:row>
      <xdr:rowOff>66417</xdr:rowOff>
    </xdr:to>
    <xdr:sp macro="" textlink="">
      <xdr:nvSpPr>
        <xdr:cNvPr id="53" name="Rectangle 52"/>
        <xdr:cNvSpPr/>
      </xdr:nvSpPr>
      <xdr:spPr>
        <a:xfrm>
          <a:off x="1474218" y="4955261"/>
          <a:ext cx="77443" cy="711856"/>
        </a:xfrm>
        <a:prstGeom prst="rect">
          <a:avLst/>
        </a:prstGeom>
        <a:solidFill>
          <a:schemeClr val="accent1">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16</xdr:col>
      <xdr:colOff>8125</xdr:colOff>
      <xdr:row>13</xdr:row>
      <xdr:rowOff>179511</xdr:rowOff>
    </xdr:from>
    <xdr:to>
      <xdr:col>18</xdr:col>
      <xdr:colOff>176616</xdr:colOff>
      <xdr:row>14</xdr:row>
      <xdr:rowOff>44020</xdr:rowOff>
    </xdr:to>
    <xdr:sp macro="" textlink="">
      <xdr:nvSpPr>
        <xdr:cNvPr id="63" name="Rectangle 62"/>
        <xdr:cNvSpPr/>
      </xdr:nvSpPr>
      <xdr:spPr>
        <a:xfrm>
          <a:off x="3462525" y="2656011"/>
          <a:ext cx="600291" cy="55009"/>
        </a:xfrm>
        <a:prstGeom prst="rect">
          <a:avLst/>
        </a:prstGeom>
        <a:solidFill>
          <a:schemeClr val="bg1">
            <a:lumMod val="85000"/>
          </a:schemeClr>
        </a:solidFill>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19</xdr:col>
      <xdr:colOff>5756</xdr:colOff>
      <xdr:row>13</xdr:row>
      <xdr:rowOff>178542</xdr:rowOff>
    </xdr:from>
    <xdr:to>
      <xdr:col>21</xdr:col>
      <xdr:colOff>180274</xdr:colOff>
      <xdr:row>14</xdr:row>
      <xdr:rowOff>43051</xdr:rowOff>
    </xdr:to>
    <xdr:sp macro="" textlink="">
      <xdr:nvSpPr>
        <xdr:cNvPr id="64" name="Rectangle 63"/>
        <xdr:cNvSpPr/>
      </xdr:nvSpPr>
      <xdr:spPr>
        <a:xfrm>
          <a:off x="4107856" y="2655042"/>
          <a:ext cx="606318" cy="55009"/>
        </a:xfrm>
        <a:prstGeom prst="rect">
          <a:avLst/>
        </a:prstGeom>
        <a:solidFill>
          <a:schemeClr val="bg1">
            <a:lumMod val="85000"/>
          </a:schemeClr>
        </a:solidFill>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22</xdr:col>
      <xdr:colOff>31586</xdr:colOff>
      <xdr:row>13</xdr:row>
      <xdr:rowOff>172946</xdr:rowOff>
    </xdr:from>
    <xdr:to>
      <xdr:col>24</xdr:col>
      <xdr:colOff>200078</xdr:colOff>
      <xdr:row>14</xdr:row>
      <xdr:rowOff>37455</xdr:rowOff>
    </xdr:to>
    <xdr:sp macro="" textlink="">
      <xdr:nvSpPr>
        <xdr:cNvPr id="65" name="Rectangle 64"/>
        <xdr:cNvSpPr/>
      </xdr:nvSpPr>
      <xdr:spPr>
        <a:xfrm>
          <a:off x="4781386" y="2649446"/>
          <a:ext cx="600292" cy="55009"/>
        </a:xfrm>
        <a:prstGeom prst="rect">
          <a:avLst/>
        </a:prstGeom>
        <a:solidFill>
          <a:schemeClr val="bg1">
            <a:lumMod val="85000"/>
          </a:schemeClr>
        </a:solidFill>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12</xdr:col>
      <xdr:colOff>190875</xdr:colOff>
      <xdr:row>13</xdr:row>
      <xdr:rowOff>171977</xdr:rowOff>
    </xdr:from>
    <xdr:to>
      <xdr:col>15</xdr:col>
      <xdr:colOff>149494</xdr:colOff>
      <xdr:row>14</xdr:row>
      <xdr:rowOff>36486</xdr:rowOff>
    </xdr:to>
    <xdr:sp macro="" textlink="">
      <xdr:nvSpPr>
        <xdr:cNvPr id="66" name="Rectangle 65"/>
        <xdr:cNvSpPr/>
      </xdr:nvSpPr>
      <xdr:spPr>
        <a:xfrm>
          <a:off x="2749710" y="2690452"/>
          <a:ext cx="588237" cy="58237"/>
        </a:xfrm>
        <a:prstGeom prst="rect">
          <a:avLst/>
        </a:prstGeom>
        <a:solidFill>
          <a:schemeClr val="bg1">
            <a:lumMod val="85000"/>
          </a:schemeClr>
        </a:solidFill>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15</xdr:col>
      <xdr:colOff>70312</xdr:colOff>
      <xdr:row>15</xdr:row>
      <xdr:rowOff>113531</xdr:rowOff>
    </xdr:from>
    <xdr:to>
      <xdr:col>21</xdr:col>
      <xdr:colOff>193835</xdr:colOff>
      <xdr:row>16</xdr:row>
      <xdr:rowOff>171359</xdr:rowOff>
    </xdr:to>
    <xdr:sp macro="" textlink="">
      <xdr:nvSpPr>
        <xdr:cNvPr id="68" name="TextBox 67"/>
        <xdr:cNvSpPr txBox="1"/>
      </xdr:nvSpPr>
      <xdr:spPr>
        <a:xfrm>
          <a:off x="3308812" y="2971031"/>
          <a:ext cx="1418923" cy="248328"/>
        </a:xfrm>
        <a:prstGeom prst="rect">
          <a:avLst/>
        </a:prstGeom>
        <a:solidFill>
          <a:schemeClr val="accent6">
            <a:lumMod val="60000"/>
            <a:lumOff val="40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US" sz="1100"/>
            <a:t>Stairway Down </a:t>
          </a:r>
        </a:p>
      </xdr:txBody>
    </xdr:sp>
    <xdr:clientData/>
  </xdr:twoCellAnchor>
  <xdr:twoCellAnchor>
    <xdr:from>
      <xdr:col>19</xdr:col>
      <xdr:colOff>204169</xdr:colOff>
      <xdr:row>16</xdr:row>
      <xdr:rowOff>44881</xdr:rowOff>
    </xdr:from>
    <xdr:to>
      <xdr:col>24</xdr:col>
      <xdr:colOff>28629</xdr:colOff>
      <xdr:row>16</xdr:row>
      <xdr:rowOff>52953</xdr:rowOff>
    </xdr:to>
    <xdr:cxnSp macro="">
      <xdr:nvCxnSpPr>
        <xdr:cNvPr id="70" name="Straight Arrow Connector 69"/>
        <xdr:cNvCxnSpPr/>
      </xdr:nvCxnSpPr>
      <xdr:spPr>
        <a:xfrm>
          <a:off x="4306269" y="3092881"/>
          <a:ext cx="903960" cy="8072"/>
        </a:xfrm>
        <a:prstGeom prst="straightConnector1">
          <a:avLst/>
        </a:prstGeom>
        <a:ln w="28575">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18374</xdr:colOff>
      <xdr:row>21</xdr:row>
      <xdr:rowOff>127970</xdr:rowOff>
    </xdr:from>
    <xdr:to>
      <xdr:col>31</xdr:col>
      <xdr:colOff>64470</xdr:colOff>
      <xdr:row>22</xdr:row>
      <xdr:rowOff>31105</xdr:rowOff>
    </xdr:to>
    <xdr:sp macro="" textlink="">
      <xdr:nvSpPr>
        <xdr:cNvPr id="5" name="Rectangle 4"/>
        <xdr:cNvSpPr/>
      </xdr:nvSpPr>
      <xdr:spPr>
        <a:xfrm>
          <a:off x="6279474" y="4128470"/>
          <a:ext cx="477896" cy="93635"/>
        </a:xfrm>
        <a:prstGeom prst="rect">
          <a:avLst/>
        </a:prstGeom>
        <a:solidFill>
          <a:schemeClr val="bg1">
            <a:lumMod val="85000"/>
          </a:schemeClr>
        </a:solidFill>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6</xdr:col>
      <xdr:colOff>177849</xdr:colOff>
      <xdr:row>22</xdr:row>
      <xdr:rowOff>33581</xdr:rowOff>
    </xdr:from>
    <xdr:to>
      <xdr:col>7</xdr:col>
      <xdr:colOff>39392</xdr:colOff>
      <xdr:row>25</xdr:row>
      <xdr:rowOff>164895</xdr:rowOff>
    </xdr:to>
    <xdr:sp macro="" textlink="">
      <xdr:nvSpPr>
        <xdr:cNvPr id="71" name="Rectangle 70"/>
        <xdr:cNvSpPr/>
      </xdr:nvSpPr>
      <xdr:spPr>
        <a:xfrm>
          <a:off x="1473249" y="4224581"/>
          <a:ext cx="77443" cy="702814"/>
        </a:xfrm>
        <a:prstGeom prst="rect">
          <a:avLst/>
        </a:prstGeom>
        <a:solidFill>
          <a:schemeClr val="accent1">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27</xdr:col>
      <xdr:colOff>0</xdr:colOff>
      <xdr:row>31</xdr:row>
      <xdr:rowOff>76200</xdr:rowOff>
    </xdr:from>
    <xdr:to>
      <xdr:col>33</xdr:col>
      <xdr:colOff>200089</xdr:colOff>
      <xdr:row>36</xdr:row>
      <xdr:rowOff>0</xdr:rowOff>
    </xdr:to>
    <xdr:sp macro="" textlink="">
      <xdr:nvSpPr>
        <xdr:cNvPr id="72" name="Rectangle 71"/>
        <xdr:cNvSpPr/>
      </xdr:nvSpPr>
      <xdr:spPr>
        <a:xfrm>
          <a:off x="5829300" y="6057900"/>
          <a:ext cx="1495489" cy="876300"/>
        </a:xfrm>
        <a:prstGeom prst="rect">
          <a:avLst/>
        </a:prstGeom>
        <a:solidFill>
          <a:schemeClr val="accent1">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28</xdr:col>
      <xdr:colOff>108644</xdr:colOff>
      <xdr:row>32</xdr:row>
      <xdr:rowOff>165530</xdr:rowOff>
    </xdr:from>
    <xdr:to>
      <xdr:col>32</xdr:col>
      <xdr:colOff>152400</xdr:colOff>
      <xdr:row>34</xdr:row>
      <xdr:rowOff>50800</xdr:rowOff>
    </xdr:to>
    <xdr:sp macro="" textlink="">
      <xdr:nvSpPr>
        <xdr:cNvPr id="73" name="TextBox 72"/>
        <xdr:cNvSpPr txBox="1"/>
      </xdr:nvSpPr>
      <xdr:spPr>
        <a:xfrm>
          <a:off x="6153844" y="6337730"/>
          <a:ext cx="907356" cy="2662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US" sz="1100"/>
            <a:t>Kitchenette</a:t>
          </a:r>
        </a:p>
      </xdr:txBody>
    </xdr:sp>
    <xdr:clientData/>
  </xdr:twoCellAnchor>
  <xdr:twoCellAnchor>
    <xdr:from>
      <xdr:col>10</xdr:col>
      <xdr:colOff>182050</xdr:colOff>
      <xdr:row>35</xdr:row>
      <xdr:rowOff>167027</xdr:rowOff>
    </xdr:from>
    <xdr:to>
      <xdr:col>13</xdr:col>
      <xdr:colOff>140668</xdr:colOff>
      <xdr:row>36</xdr:row>
      <xdr:rowOff>31536</xdr:rowOff>
    </xdr:to>
    <xdr:sp macro="" textlink="">
      <xdr:nvSpPr>
        <xdr:cNvPr id="74" name="Rectangle 73"/>
        <xdr:cNvSpPr/>
      </xdr:nvSpPr>
      <xdr:spPr>
        <a:xfrm>
          <a:off x="2341050" y="6910727"/>
          <a:ext cx="606318" cy="55009"/>
        </a:xfrm>
        <a:prstGeom prst="rect">
          <a:avLst/>
        </a:prstGeom>
        <a:solidFill>
          <a:schemeClr val="bg1">
            <a:lumMod val="85000"/>
          </a:schemeClr>
        </a:solidFill>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13</xdr:col>
      <xdr:colOff>169350</xdr:colOff>
      <xdr:row>35</xdr:row>
      <xdr:rowOff>167027</xdr:rowOff>
    </xdr:from>
    <xdr:to>
      <xdr:col>16</xdr:col>
      <xdr:colOff>127968</xdr:colOff>
      <xdr:row>36</xdr:row>
      <xdr:rowOff>31536</xdr:rowOff>
    </xdr:to>
    <xdr:sp macro="" textlink="">
      <xdr:nvSpPr>
        <xdr:cNvPr id="75" name="Rectangle 74"/>
        <xdr:cNvSpPr/>
      </xdr:nvSpPr>
      <xdr:spPr>
        <a:xfrm>
          <a:off x="2976050" y="6910727"/>
          <a:ext cx="606318" cy="55009"/>
        </a:xfrm>
        <a:prstGeom prst="rect">
          <a:avLst/>
        </a:prstGeom>
        <a:solidFill>
          <a:schemeClr val="bg1">
            <a:lumMod val="85000"/>
          </a:schemeClr>
        </a:solidFill>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17</xdr:col>
      <xdr:colOff>182050</xdr:colOff>
      <xdr:row>35</xdr:row>
      <xdr:rowOff>167027</xdr:rowOff>
    </xdr:from>
    <xdr:to>
      <xdr:col>20</xdr:col>
      <xdr:colOff>140668</xdr:colOff>
      <xdr:row>36</xdr:row>
      <xdr:rowOff>31536</xdr:rowOff>
    </xdr:to>
    <xdr:sp macro="" textlink="">
      <xdr:nvSpPr>
        <xdr:cNvPr id="76" name="Rectangle 75"/>
        <xdr:cNvSpPr/>
      </xdr:nvSpPr>
      <xdr:spPr>
        <a:xfrm>
          <a:off x="3852350" y="6910727"/>
          <a:ext cx="606318" cy="55009"/>
        </a:xfrm>
        <a:prstGeom prst="rect">
          <a:avLst/>
        </a:prstGeom>
        <a:solidFill>
          <a:schemeClr val="bg1">
            <a:lumMod val="85000"/>
          </a:schemeClr>
        </a:solidFill>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20</xdr:col>
      <xdr:colOff>182050</xdr:colOff>
      <xdr:row>35</xdr:row>
      <xdr:rowOff>167027</xdr:rowOff>
    </xdr:from>
    <xdr:to>
      <xdr:col>23</xdr:col>
      <xdr:colOff>140668</xdr:colOff>
      <xdr:row>36</xdr:row>
      <xdr:rowOff>31536</xdr:rowOff>
    </xdr:to>
    <xdr:sp macro="" textlink="">
      <xdr:nvSpPr>
        <xdr:cNvPr id="77" name="Rectangle 76"/>
        <xdr:cNvSpPr/>
      </xdr:nvSpPr>
      <xdr:spPr>
        <a:xfrm>
          <a:off x="4500050" y="6910727"/>
          <a:ext cx="606318" cy="55009"/>
        </a:xfrm>
        <a:prstGeom prst="rect">
          <a:avLst/>
        </a:prstGeom>
        <a:solidFill>
          <a:schemeClr val="bg1">
            <a:lumMod val="85000"/>
          </a:schemeClr>
        </a:solidFill>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108</xdr:col>
      <xdr:colOff>47625</xdr:colOff>
      <xdr:row>6</xdr:row>
      <xdr:rowOff>152400</xdr:rowOff>
    </xdr:from>
    <xdr:to>
      <xdr:col>112</xdr:col>
      <xdr:colOff>66675</xdr:colOff>
      <xdr:row>9</xdr:row>
      <xdr:rowOff>133350</xdr:rowOff>
    </xdr:to>
    <xdr:sp macro="" textlink="">
      <xdr:nvSpPr>
        <xdr:cNvPr id="2" name="Rectangle 1"/>
        <xdr:cNvSpPr/>
      </xdr:nvSpPr>
      <xdr:spPr>
        <a:xfrm>
          <a:off x="12468225" y="1295400"/>
          <a:ext cx="476250" cy="5524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97</xdr:col>
      <xdr:colOff>0</xdr:colOff>
      <xdr:row>0</xdr:row>
      <xdr:rowOff>19050</xdr:rowOff>
    </xdr:from>
    <xdr:to>
      <xdr:col>105</xdr:col>
      <xdr:colOff>9525</xdr:colOff>
      <xdr:row>0</xdr:row>
      <xdr:rowOff>85725</xdr:rowOff>
    </xdr:to>
    <xdr:sp macro="" textlink="">
      <xdr:nvSpPr>
        <xdr:cNvPr id="3" name="Rectangle 2"/>
        <xdr:cNvSpPr/>
      </xdr:nvSpPr>
      <xdr:spPr>
        <a:xfrm>
          <a:off x="11087100" y="19050"/>
          <a:ext cx="923925" cy="6667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0</xdr:col>
      <xdr:colOff>19050</xdr:colOff>
      <xdr:row>0</xdr:row>
      <xdr:rowOff>95250</xdr:rowOff>
    </xdr:from>
    <xdr:to>
      <xdr:col>0</xdr:col>
      <xdr:colOff>85725</xdr:colOff>
      <xdr:row>4</xdr:row>
      <xdr:rowOff>9525</xdr:rowOff>
    </xdr:to>
    <xdr:sp macro="" textlink="">
      <xdr:nvSpPr>
        <xdr:cNvPr id="4" name="Rectangle 3"/>
        <xdr:cNvSpPr/>
      </xdr:nvSpPr>
      <xdr:spPr>
        <a:xfrm>
          <a:off x="19050" y="95250"/>
          <a:ext cx="66675" cy="67627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2</xdr:col>
      <xdr:colOff>19050</xdr:colOff>
      <xdr:row>9</xdr:row>
      <xdr:rowOff>106681</xdr:rowOff>
    </xdr:from>
    <xdr:to>
      <xdr:col>10</xdr:col>
      <xdr:colOff>85725</xdr:colOff>
      <xdr:row>9</xdr:row>
      <xdr:rowOff>152400</xdr:rowOff>
    </xdr:to>
    <xdr:sp macro="" textlink="">
      <xdr:nvSpPr>
        <xdr:cNvPr id="5" name="Rectangle 4"/>
        <xdr:cNvSpPr/>
      </xdr:nvSpPr>
      <xdr:spPr>
        <a:xfrm>
          <a:off x="247650" y="1821181"/>
          <a:ext cx="981075" cy="45719"/>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108</xdr:col>
      <xdr:colOff>38100</xdr:colOff>
      <xdr:row>0</xdr:row>
      <xdr:rowOff>57150</xdr:rowOff>
    </xdr:from>
    <xdr:to>
      <xdr:col>112</xdr:col>
      <xdr:colOff>47625</xdr:colOff>
      <xdr:row>1</xdr:row>
      <xdr:rowOff>180975</xdr:rowOff>
    </xdr:to>
    <xdr:sp macro="" textlink="">
      <xdr:nvSpPr>
        <xdr:cNvPr id="6" name="Rectangle 5"/>
        <xdr:cNvSpPr/>
      </xdr:nvSpPr>
      <xdr:spPr>
        <a:xfrm>
          <a:off x="12458700" y="57150"/>
          <a:ext cx="466725" cy="31432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en-US" sz="1100"/>
            <a:t>supplies</a:t>
          </a:r>
        </a:p>
      </xdr:txBody>
    </xdr:sp>
    <xdr:clientData/>
  </xdr:twoCellAnchor>
  <xdr:twoCellAnchor>
    <xdr:from>
      <xdr:col>49</xdr:col>
      <xdr:colOff>47626</xdr:colOff>
      <xdr:row>6</xdr:row>
      <xdr:rowOff>161925</xdr:rowOff>
    </xdr:from>
    <xdr:to>
      <xdr:col>96</xdr:col>
      <xdr:colOff>9526</xdr:colOff>
      <xdr:row>9</xdr:row>
      <xdr:rowOff>142875</xdr:rowOff>
    </xdr:to>
    <xdr:sp macro="" textlink="">
      <xdr:nvSpPr>
        <xdr:cNvPr id="7" name="Rectangle 6"/>
        <xdr:cNvSpPr/>
      </xdr:nvSpPr>
      <xdr:spPr>
        <a:xfrm>
          <a:off x="5648326" y="1304925"/>
          <a:ext cx="5334000" cy="5524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en-US" sz="1100"/>
            <a:t>Counter Top - 12 to 14 feet</a:t>
          </a:r>
        </a:p>
      </xdr:txBody>
    </xdr:sp>
    <xdr:clientData/>
  </xdr:twoCellAnchor>
  <xdr:twoCellAnchor>
    <xdr:from>
      <xdr:col>108</xdr:col>
      <xdr:colOff>95250</xdr:colOff>
      <xdr:row>7</xdr:row>
      <xdr:rowOff>28575</xdr:rowOff>
    </xdr:from>
    <xdr:to>
      <xdr:col>112</xdr:col>
      <xdr:colOff>28574</xdr:colOff>
      <xdr:row>9</xdr:row>
      <xdr:rowOff>66675</xdr:rowOff>
    </xdr:to>
    <xdr:sp macro="" textlink="">
      <xdr:nvSpPr>
        <xdr:cNvPr id="8" name="Rounded Rectangle 7"/>
        <xdr:cNvSpPr/>
      </xdr:nvSpPr>
      <xdr:spPr>
        <a:xfrm>
          <a:off x="12515850" y="1362075"/>
          <a:ext cx="390524" cy="419100"/>
        </a:xfrm>
        <a:prstGeom prst="roundRect">
          <a:avLst/>
        </a:prstGeom>
      </xdr:spPr>
      <xdr:style>
        <a:lnRef idx="2">
          <a:schemeClr val="accent2">
            <a:shade val="50000"/>
          </a:schemeClr>
        </a:lnRef>
        <a:fillRef idx="1">
          <a:schemeClr val="accent2"/>
        </a:fillRef>
        <a:effectRef idx="0">
          <a:schemeClr val="accent2"/>
        </a:effectRef>
        <a:fontRef idx="minor">
          <a:schemeClr val="lt1"/>
        </a:fontRef>
      </xdr:style>
      <xdr:txBody>
        <a:bodyPr rtlCol="0" anchor="ctr"/>
        <a:lstStyle/>
        <a:p>
          <a:pPr algn="ctr"/>
          <a:r>
            <a:rPr lang="en-US" sz="800"/>
            <a:t>Sink</a:t>
          </a:r>
          <a:endParaRPr lang="en-US" sz="1100"/>
        </a:p>
      </xdr:txBody>
    </xdr:sp>
    <xdr:clientData/>
  </xdr:twoCellAnchor>
  <xdr:twoCellAnchor>
    <xdr:from>
      <xdr:col>49</xdr:col>
      <xdr:colOff>47625</xdr:colOff>
      <xdr:row>8</xdr:row>
      <xdr:rowOff>190499</xdr:rowOff>
    </xdr:from>
    <xdr:to>
      <xdr:col>96</xdr:col>
      <xdr:colOff>9525</xdr:colOff>
      <xdr:row>9</xdr:row>
      <xdr:rowOff>142875</xdr:rowOff>
    </xdr:to>
    <xdr:sp macro="" textlink="">
      <xdr:nvSpPr>
        <xdr:cNvPr id="9" name="Rectangle 8"/>
        <xdr:cNvSpPr/>
      </xdr:nvSpPr>
      <xdr:spPr>
        <a:xfrm>
          <a:off x="5648325" y="1714499"/>
          <a:ext cx="5334000" cy="142876"/>
        </a:xfrm>
        <a:prstGeom prst="rect">
          <a:avLst/>
        </a:prstGeom>
      </xdr:spPr>
      <xdr:style>
        <a:lnRef idx="2">
          <a:schemeClr val="accent5">
            <a:shade val="50000"/>
          </a:schemeClr>
        </a:lnRef>
        <a:fillRef idx="1">
          <a:schemeClr val="accent5"/>
        </a:fillRef>
        <a:effectRef idx="0">
          <a:schemeClr val="accent5"/>
        </a:effectRef>
        <a:fontRef idx="minor">
          <a:schemeClr val="lt1"/>
        </a:fontRef>
      </xdr:style>
      <xdr:txBody>
        <a:bodyPr rtlCol="0" anchor="ctr"/>
        <a:lstStyle/>
        <a:p>
          <a:pPr algn="ctr"/>
          <a:r>
            <a:rPr lang="en-US" sz="1100"/>
            <a:t>Cabinents</a:t>
          </a:r>
        </a:p>
      </xdr:txBody>
    </xdr:sp>
    <xdr:clientData/>
  </xdr:twoCellAnchor>
  <xdr:twoCellAnchor>
    <xdr:from>
      <xdr:col>109</xdr:col>
      <xdr:colOff>85724</xdr:colOff>
      <xdr:row>2</xdr:row>
      <xdr:rowOff>47625</xdr:rowOff>
    </xdr:from>
    <xdr:to>
      <xdr:col>112</xdr:col>
      <xdr:colOff>5</xdr:colOff>
      <xdr:row>6</xdr:row>
      <xdr:rowOff>100015</xdr:rowOff>
    </xdr:to>
    <xdr:sp macro="" textlink="">
      <xdr:nvSpPr>
        <xdr:cNvPr id="10" name="Flowchart: Manual Operation 9"/>
        <xdr:cNvSpPr/>
      </xdr:nvSpPr>
      <xdr:spPr>
        <a:xfrm>
          <a:off x="12620624" y="428625"/>
          <a:ext cx="257181" cy="814390"/>
        </a:xfrm>
        <a:prstGeom prst="flowChartManualOperation">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en-US" sz="1100"/>
            <a:t>Iron</a:t>
          </a:r>
        </a:p>
      </xdr:txBody>
    </xdr:sp>
    <xdr:clientData/>
  </xdr:twoCellAnchor>
  <xdr:twoCellAnchor>
    <xdr:from>
      <xdr:col>12</xdr:col>
      <xdr:colOff>28575</xdr:colOff>
      <xdr:row>0</xdr:row>
      <xdr:rowOff>47625</xdr:rowOff>
    </xdr:from>
    <xdr:to>
      <xdr:col>54</xdr:col>
      <xdr:colOff>85725</xdr:colOff>
      <xdr:row>3</xdr:row>
      <xdr:rowOff>19050</xdr:rowOff>
    </xdr:to>
    <xdr:sp macro="" textlink="">
      <xdr:nvSpPr>
        <xdr:cNvPr id="11" name="Rectangle 10"/>
        <xdr:cNvSpPr/>
      </xdr:nvSpPr>
      <xdr:spPr>
        <a:xfrm>
          <a:off x="1400175" y="47625"/>
          <a:ext cx="4857750" cy="542925"/>
        </a:xfrm>
        <a:prstGeom prst="rect">
          <a:avLst/>
        </a:prstGeom>
      </xdr:spPr>
      <xdr:style>
        <a:lnRef idx="2">
          <a:schemeClr val="accent3">
            <a:shade val="50000"/>
          </a:schemeClr>
        </a:lnRef>
        <a:fillRef idx="1">
          <a:schemeClr val="accent3"/>
        </a:fillRef>
        <a:effectRef idx="0">
          <a:schemeClr val="accent3"/>
        </a:effectRef>
        <a:fontRef idx="minor">
          <a:schemeClr val="lt1"/>
        </a:fontRef>
      </xdr:style>
      <xdr:txBody>
        <a:bodyPr rtlCol="0" anchor="ctr"/>
        <a:lstStyle/>
        <a:p>
          <a:pPr algn="ctr"/>
          <a:r>
            <a:rPr lang="en-US" sz="1100"/>
            <a:t>MUD ROOM SHELVES - 3 feet each person</a:t>
          </a:r>
        </a:p>
      </xdr:txBody>
    </xdr:sp>
    <xdr:clientData/>
  </xdr:twoCellAnchor>
  <xdr:twoCellAnchor>
    <xdr:from>
      <xdr:col>88</xdr:col>
      <xdr:colOff>57150</xdr:colOff>
      <xdr:row>0</xdr:row>
      <xdr:rowOff>38100</xdr:rowOff>
    </xdr:from>
    <xdr:to>
      <xdr:col>95</xdr:col>
      <xdr:colOff>104774</xdr:colOff>
      <xdr:row>3</xdr:row>
      <xdr:rowOff>9525</xdr:rowOff>
    </xdr:to>
    <xdr:sp macro="" textlink="">
      <xdr:nvSpPr>
        <xdr:cNvPr id="12" name="Rectangle 11"/>
        <xdr:cNvSpPr/>
      </xdr:nvSpPr>
      <xdr:spPr>
        <a:xfrm>
          <a:off x="10115550" y="38100"/>
          <a:ext cx="847724" cy="542925"/>
        </a:xfrm>
        <a:prstGeom prst="rect">
          <a:avLst/>
        </a:prstGeom>
      </xdr:spPr>
      <xdr:style>
        <a:lnRef idx="2">
          <a:schemeClr val="accent6">
            <a:shade val="50000"/>
          </a:schemeClr>
        </a:lnRef>
        <a:fillRef idx="1">
          <a:schemeClr val="accent6"/>
        </a:fillRef>
        <a:effectRef idx="0">
          <a:schemeClr val="accent6"/>
        </a:effectRef>
        <a:fontRef idx="minor">
          <a:schemeClr val="lt1"/>
        </a:fontRef>
      </xdr:style>
      <xdr:txBody>
        <a:bodyPr rtlCol="0" anchor="ctr"/>
        <a:lstStyle/>
        <a:p>
          <a:pPr algn="ctr"/>
          <a:r>
            <a:rPr lang="en-US" sz="1100"/>
            <a:t>Kitchen Wares</a:t>
          </a:r>
        </a:p>
      </xdr:txBody>
    </xdr:sp>
    <xdr:clientData/>
  </xdr:twoCellAnchor>
  <xdr:twoCellAnchor>
    <xdr:from>
      <xdr:col>81</xdr:col>
      <xdr:colOff>19050</xdr:colOff>
      <xdr:row>0</xdr:row>
      <xdr:rowOff>38100</xdr:rowOff>
    </xdr:from>
    <xdr:to>
      <xdr:col>87</xdr:col>
      <xdr:colOff>114299</xdr:colOff>
      <xdr:row>3</xdr:row>
      <xdr:rowOff>9525</xdr:rowOff>
    </xdr:to>
    <xdr:sp macro="" textlink="">
      <xdr:nvSpPr>
        <xdr:cNvPr id="13" name="Rectangle 12"/>
        <xdr:cNvSpPr/>
      </xdr:nvSpPr>
      <xdr:spPr>
        <a:xfrm>
          <a:off x="9277350" y="38100"/>
          <a:ext cx="781049" cy="542925"/>
        </a:xfrm>
        <a:prstGeom prst="rect">
          <a:avLst/>
        </a:prstGeom>
      </xdr:spPr>
      <xdr:style>
        <a:lnRef idx="2">
          <a:schemeClr val="accent6">
            <a:shade val="50000"/>
          </a:schemeClr>
        </a:lnRef>
        <a:fillRef idx="1">
          <a:schemeClr val="accent6"/>
        </a:fillRef>
        <a:effectRef idx="0">
          <a:schemeClr val="accent6"/>
        </a:effectRef>
        <a:fontRef idx="minor">
          <a:schemeClr val="lt1"/>
        </a:fontRef>
      </xdr:style>
      <xdr:txBody>
        <a:bodyPr rtlCol="0" anchor="ctr"/>
        <a:lstStyle/>
        <a:p>
          <a:pPr algn="ctr"/>
          <a:r>
            <a:rPr lang="en-US" sz="1100"/>
            <a:t>Paper Organizer</a:t>
          </a:r>
        </a:p>
      </xdr:txBody>
    </xdr:sp>
    <xdr:clientData/>
  </xdr:twoCellAnchor>
  <xdr:twoCellAnchor>
    <xdr:from>
      <xdr:col>73</xdr:col>
      <xdr:colOff>9525</xdr:colOff>
      <xdr:row>0</xdr:row>
      <xdr:rowOff>38100</xdr:rowOff>
    </xdr:from>
    <xdr:to>
      <xdr:col>80</xdr:col>
      <xdr:colOff>66674</xdr:colOff>
      <xdr:row>3</xdr:row>
      <xdr:rowOff>9525</xdr:rowOff>
    </xdr:to>
    <xdr:sp macro="" textlink="">
      <xdr:nvSpPr>
        <xdr:cNvPr id="14" name="Rectangle 13"/>
        <xdr:cNvSpPr/>
      </xdr:nvSpPr>
      <xdr:spPr>
        <a:xfrm>
          <a:off x="8353425" y="38100"/>
          <a:ext cx="857249" cy="542925"/>
        </a:xfrm>
        <a:prstGeom prst="rect">
          <a:avLst/>
        </a:prstGeom>
      </xdr:spPr>
      <xdr:style>
        <a:lnRef idx="2">
          <a:schemeClr val="accent6">
            <a:shade val="50000"/>
          </a:schemeClr>
        </a:lnRef>
        <a:fillRef idx="1">
          <a:schemeClr val="accent6"/>
        </a:fillRef>
        <a:effectRef idx="0">
          <a:schemeClr val="accent6"/>
        </a:effectRef>
        <a:fontRef idx="minor">
          <a:schemeClr val="lt1"/>
        </a:fontRef>
      </xdr:style>
      <xdr:txBody>
        <a:bodyPr rtlCol="0" anchor="ctr"/>
        <a:lstStyle/>
        <a:p>
          <a:pPr algn="ctr"/>
          <a:r>
            <a:rPr lang="en-US" sz="1100"/>
            <a:t>Magazines/other</a:t>
          </a:r>
        </a:p>
      </xdr:txBody>
    </xdr:sp>
    <xdr:clientData/>
  </xdr:twoCellAnchor>
  <xdr:twoCellAnchor>
    <xdr:from>
      <xdr:col>64</xdr:col>
      <xdr:colOff>95250</xdr:colOff>
      <xdr:row>0</xdr:row>
      <xdr:rowOff>38100</xdr:rowOff>
    </xdr:from>
    <xdr:to>
      <xdr:col>72</xdr:col>
      <xdr:colOff>66674</xdr:colOff>
      <xdr:row>3</xdr:row>
      <xdr:rowOff>9525</xdr:rowOff>
    </xdr:to>
    <xdr:sp macro="" textlink="">
      <xdr:nvSpPr>
        <xdr:cNvPr id="15" name="Rectangle 14"/>
        <xdr:cNvSpPr/>
      </xdr:nvSpPr>
      <xdr:spPr>
        <a:xfrm>
          <a:off x="7410450" y="38100"/>
          <a:ext cx="885824" cy="542925"/>
        </a:xfrm>
        <a:prstGeom prst="rect">
          <a:avLst/>
        </a:prstGeom>
      </xdr:spPr>
      <xdr:style>
        <a:lnRef idx="2">
          <a:schemeClr val="accent6">
            <a:shade val="50000"/>
          </a:schemeClr>
        </a:lnRef>
        <a:fillRef idx="1">
          <a:schemeClr val="accent6"/>
        </a:fillRef>
        <a:effectRef idx="0">
          <a:schemeClr val="accent6"/>
        </a:effectRef>
        <a:fontRef idx="minor">
          <a:schemeClr val="lt1"/>
        </a:fontRef>
      </xdr:style>
      <xdr:txBody>
        <a:bodyPr rtlCol="0" anchor="ctr"/>
        <a:lstStyle/>
        <a:p>
          <a:pPr algn="ctr"/>
          <a:r>
            <a:rPr lang="en-US" sz="1100"/>
            <a:t>Electronics Bar</a:t>
          </a:r>
        </a:p>
      </xdr:txBody>
    </xdr:sp>
    <xdr:clientData/>
  </xdr:twoCellAnchor>
  <xdr:twoCellAnchor>
    <xdr:from>
      <xdr:col>96</xdr:col>
      <xdr:colOff>85724</xdr:colOff>
      <xdr:row>6</xdr:row>
      <xdr:rowOff>161925</xdr:rowOff>
    </xdr:from>
    <xdr:to>
      <xdr:col>104</xdr:col>
      <xdr:colOff>66675</xdr:colOff>
      <xdr:row>9</xdr:row>
      <xdr:rowOff>142875</xdr:rowOff>
    </xdr:to>
    <xdr:sp macro="" textlink="">
      <xdr:nvSpPr>
        <xdr:cNvPr id="16" name="Rectangle 15"/>
        <xdr:cNvSpPr/>
      </xdr:nvSpPr>
      <xdr:spPr>
        <a:xfrm>
          <a:off x="11058524" y="1304925"/>
          <a:ext cx="895351" cy="5524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en-US" sz="1100"/>
            <a:t>Press Station</a:t>
          </a:r>
        </a:p>
      </xdr:txBody>
    </xdr:sp>
    <xdr:clientData/>
  </xdr:twoCellAnchor>
  <xdr:twoCellAnchor>
    <xdr:from>
      <xdr:col>105</xdr:col>
      <xdr:colOff>95250</xdr:colOff>
      <xdr:row>9</xdr:row>
      <xdr:rowOff>87631</xdr:rowOff>
    </xdr:from>
    <xdr:to>
      <xdr:col>112</xdr:col>
      <xdr:colOff>47625</xdr:colOff>
      <xdr:row>9</xdr:row>
      <xdr:rowOff>133350</xdr:rowOff>
    </xdr:to>
    <xdr:sp macro="" textlink="">
      <xdr:nvSpPr>
        <xdr:cNvPr id="17" name="Rectangle 16"/>
        <xdr:cNvSpPr/>
      </xdr:nvSpPr>
      <xdr:spPr>
        <a:xfrm>
          <a:off x="12096750" y="1802131"/>
          <a:ext cx="828675" cy="45719"/>
        </a:xfrm>
        <a:prstGeom prst="rect">
          <a:avLst/>
        </a:prstGeom>
      </xdr:spPr>
      <xdr:style>
        <a:lnRef idx="1">
          <a:schemeClr val="accent2"/>
        </a:lnRef>
        <a:fillRef idx="3">
          <a:schemeClr val="accent2"/>
        </a:fillRef>
        <a:effectRef idx="2">
          <a:schemeClr val="accent2"/>
        </a:effectRef>
        <a:fontRef idx="minor">
          <a:schemeClr val="lt1"/>
        </a:fontRef>
      </xdr:style>
      <xdr:txBody>
        <a:bodyPr rtlCol="0" anchor="ctr"/>
        <a:lstStyle/>
        <a:p>
          <a:pPr algn="ctr"/>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pageSetUpPr fitToPage="1"/>
  </sheetPr>
  <dimension ref="B2:BK77"/>
  <sheetViews>
    <sheetView showGridLines="0" topLeftCell="A16" zoomScale="78" zoomScaleNormal="78" workbookViewId="0">
      <selection activeCell="M25" sqref="M25"/>
    </sheetView>
  </sheetViews>
  <sheetFormatPr defaultRowHeight="15"/>
  <cols>
    <col min="1" max="5" width="3.28515625" customWidth="1"/>
    <col min="6" max="405" width="3.140625" customWidth="1"/>
  </cols>
  <sheetData>
    <row r="2" spans="2:63">
      <c r="B2" t="s">
        <v>46</v>
      </c>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row>
    <row r="3" spans="2:63">
      <c r="B3" t="s">
        <v>47</v>
      </c>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row>
    <row r="4" spans="2:63">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row>
    <row r="5" spans="2:63">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row>
    <row r="6" spans="2:63">
      <c r="AD6" s="30"/>
      <c r="AE6" s="30"/>
      <c r="AF6" s="30"/>
      <c r="AG6" s="30"/>
      <c r="AH6" s="30"/>
      <c r="AI6" s="30"/>
      <c r="AJ6" s="30"/>
      <c r="AK6" s="30"/>
      <c r="AL6" s="30" t="s">
        <v>45</v>
      </c>
      <c r="AM6" s="30"/>
      <c r="AN6" s="30"/>
      <c r="AO6" s="30"/>
      <c r="AP6" s="30"/>
      <c r="AQ6" s="30"/>
      <c r="AR6" s="30"/>
      <c r="AS6" s="30"/>
      <c r="AT6" s="30"/>
      <c r="AU6" s="30"/>
      <c r="AV6" s="30"/>
      <c r="AW6" s="30"/>
      <c r="AX6" s="30"/>
      <c r="AY6" s="30"/>
      <c r="AZ6" s="30"/>
      <c r="BA6" s="30"/>
      <c r="BB6" s="30"/>
      <c r="BC6" s="30"/>
      <c r="BD6" s="30"/>
      <c r="BE6" s="30"/>
      <c r="BF6" s="30"/>
      <c r="BG6" s="30"/>
      <c r="BH6" s="30"/>
      <c r="BI6" s="30"/>
      <c r="BJ6" s="30"/>
      <c r="BK6" s="30"/>
    </row>
    <row r="7" spans="2:63">
      <c r="AD7" s="30"/>
      <c r="AE7" s="30"/>
      <c r="AF7" s="30"/>
      <c r="AG7" s="30"/>
      <c r="AH7" s="30"/>
      <c r="AI7" s="30"/>
      <c r="AJ7" s="30"/>
      <c r="AK7" s="30"/>
      <c r="AL7" s="30"/>
      <c r="AM7" s="30"/>
      <c r="AN7" s="30"/>
      <c r="AO7" s="30"/>
      <c r="AP7" s="30"/>
      <c r="AQ7" s="30"/>
      <c r="AR7" s="30"/>
      <c r="AS7" s="30"/>
      <c r="AT7" s="30"/>
      <c r="AU7" s="30"/>
      <c r="AV7" s="30"/>
      <c r="AW7" s="30"/>
      <c r="AX7" s="30"/>
      <c r="AY7" s="30"/>
      <c r="AZ7" s="30"/>
      <c r="BA7" s="30"/>
      <c r="BB7" s="30"/>
      <c r="BC7" s="30"/>
      <c r="BD7" s="30"/>
      <c r="BE7" s="30"/>
      <c r="BF7" s="30"/>
      <c r="BG7" s="30"/>
      <c r="BH7" s="30"/>
      <c r="BI7" s="30"/>
      <c r="BJ7" s="30"/>
      <c r="BK7" s="30"/>
    </row>
    <row r="8" spans="2:63">
      <c r="AD8" s="30"/>
      <c r="AE8" s="30"/>
      <c r="AF8" s="30"/>
      <c r="AG8" s="30"/>
      <c r="AH8" s="30"/>
      <c r="AI8" s="30"/>
      <c r="AJ8" s="30"/>
      <c r="AK8" s="30"/>
      <c r="AL8" s="30"/>
      <c r="AM8" s="30"/>
      <c r="AN8" s="30"/>
      <c r="AO8" s="30"/>
      <c r="AP8" s="30"/>
      <c r="AQ8" s="30"/>
      <c r="AR8" s="30"/>
      <c r="AS8" s="30"/>
      <c r="AT8" s="30"/>
      <c r="AU8" s="30"/>
      <c r="AV8" s="30"/>
      <c r="AW8" s="30"/>
      <c r="AX8" s="30"/>
      <c r="AY8" s="30"/>
      <c r="AZ8" s="30"/>
      <c r="BA8" s="30"/>
      <c r="BB8" s="30"/>
      <c r="BC8" s="30"/>
      <c r="BD8" s="30"/>
      <c r="BE8" s="30"/>
      <c r="BF8" s="30"/>
      <c r="BG8" s="30"/>
      <c r="BH8" s="30"/>
      <c r="BI8" s="30"/>
      <c r="BJ8" s="30"/>
      <c r="BK8" s="30"/>
    </row>
    <row r="9" spans="2:63">
      <c r="AD9" s="31"/>
      <c r="AE9" s="31"/>
      <c r="AF9" s="31"/>
      <c r="AG9" s="31"/>
      <c r="AH9" s="31"/>
      <c r="AI9" s="31"/>
      <c r="AJ9" s="31"/>
      <c r="AK9" s="31"/>
      <c r="AL9" s="31"/>
      <c r="AM9" s="31"/>
      <c r="AN9" s="31"/>
      <c r="AO9" s="31"/>
      <c r="AP9" s="31"/>
      <c r="AQ9" s="31"/>
      <c r="AR9" s="31"/>
      <c r="AS9" s="31"/>
      <c r="AT9" s="31"/>
      <c r="AU9" s="31"/>
      <c r="AV9" s="31"/>
      <c r="AW9" s="31"/>
      <c r="AX9" s="31"/>
      <c r="AY9" s="31"/>
      <c r="AZ9" s="31"/>
      <c r="BA9" s="31"/>
      <c r="BB9" s="31"/>
      <c r="BC9" s="31"/>
      <c r="BD9" s="31"/>
      <c r="BE9" s="31"/>
      <c r="BF9" s="31"/>
      <c r="BG9" s="31"/>
      <c r="BH9" s="31"/>
      <c r="BI9" s="31"/>
      <c r="BJ9" s="31"/>
      <c r="BK9" s="31"/>
    </row>
    <row r="10" spans="2:63">
      <c r="AD10" s="38"/>
      <c r="AE10" s="39"/>
      <c r="AF10" s="39"/>
      <c r="AG10" s="39"/>
      <c r="AH10" s="40"/>
      <c r="AI10" s="18"/>
      <c r="AJ10" s="19"/>
      <c r="AK10" s="19"/>
      <c r="AL10" s="19"/>
      <c r="AM10" s="19"/>
      <c r="AN10" s="19"/>
      <c r="AO10" s="19"/>
      <c r="AP10" s="19"/>
      <c r="AQ10" s="19"/>
      <c r="AR10" s="19"/>
      <c r="AS10" s="19"/>
      <c r="AT10" s="19"/>
      <c r="AU10" s="19"/>
      <c r="AV10" s="19"/>
      <c r="AW10" s="19"/>
      <c r="AX10" s="19"/>
      <c r="AY10" s="19"/>
      <c r="AZ10" s="19"/>
      <c r="BA10" s="19"/>
      <c r="BB10" s="19"/>
      <c r="BC10" s="19"/>
      <c r="BD10" s="19"/>
      <c r="BE10" s="19"/>
      <c r="BF10" s="19"/>
      <c r="BG10" s="19"/>
      <c r="BH10" s="19"/>
      <c r="BI10" s="19"/>
      <c r="BJ10" s="19"/>
      <c r="BK10" s="19"/>
    </row>
    <row r="11" spans="2:63">
      <c r="AD11" s="38"/>
      <c r="AE11" s="39" t="s">
        <v>8</v>
      </c>
      <c r="AF11" s="39"/>
      <c r="AG11" s="39"/>
      <c r="AH11" s="40"/>
      <c r="AI11" s="20"/>
      <c r="AJ11" s="20"/>
      <c r="AK11" s="20"/>
      <c r="AL11" s="20"/>
      <c r="AM11" s="20"/>
      <c r="AN11" s="20"/>
      <c r="AO11" s="20"/>
      <c r="AP11" s="20"/>
      <c r="AQ11" s="20"/>
      <c r="AR11" s="20"/>
      <c r="AS11" s="20"/>
      <c r="AT11" s="20"/>
      <c r="AU11" s="20"/>
      <c r="AV11" s="20"/>
      <c r="AW11" s="20"/>
      <c r="AX11" s="20"/>
      <c r="AY11" s="20"/>
      <c r="AZ11" s="20"/>
      <c r="BA11" s="20"/>
      <c r="BB11" s="20"/>
      <c r="BC11" s="20"/>
      <c r="BD11" s="20"/>
      <c r="BE11" s="20"/>
      <c r="BF11" s="20"/>
      <c r="BG11" s="20"/>
      <c r="BH11" s="20"/>
      <c r="BI11" s="20"/>
      <c r="BJ11" s="20"/>
      <c r="BK11" s="20"/>
    </row>
    <row r="12" spans="2:63">
      <c r="AD12" s="38"/>
      <c r="AE12" s="39"/>
      <c r="AF12" s="39"/>
      <c r="AG12" s="39"/>
      <c r="AH12" s="40"/>
      <c r="AI12" s="20"/>
      <c r="AJ12" s="20"/>
      <c r="AK12" s="20"/>
      <c r="AL12" s="20"/>
      <c r="AM12" s="20"/>
      <c r="AN12" s="20"/>
      <c r="AO12" s="20"/>
      <c r="AP12" s="20"/>
      <c r="AQ12" s="20"/>
      <c r="AR12" s="20"/>
      <c r="AS12" s="20"/>
      <c r="AT12" s="20"/>
      <c r="AU12" s="20"/>
      <c r="AV12" s="20"/>
      <c r="AW12" s="20"/>
      <c r="AX12" s="20"/>
      <c r="AY12" s="20"/>
      <c r="AZ12" s="20"/>
      <c r="BA12" s="20"/>
      <c r="BB12" s="20"/>
      <c r="BC12" s="20"/>
      <c r="BD12" s="20"/>
      <c r="BE12" s="20"/>
      <c r="BF12" s="20"/>
      <c r="BG12" s="20"/>
      <c r="BH12" s="20"/>
      <c r="BI12" s="20"/>
      <c r="BJ12" s="20"/>
      <c r="BK12" s="20"/>
    </row>
    <row r="13" spans="2:63">
      <c r="AD13" s="38"/>
      <c r="AE13" s="39"/>
      <c r="AF13" s="39"/>
      <c r="AG13" s="39"/>
      <c r="AH13" s="40"/>
      <c r="AI13" s="20"/>
      <c r="AJ13" s="20"/>
      <c r="AK13" s="20"/>
      <c r="AL13" s="20"/>
      <c r="AM13" s="20"/>
      <c r="AN13" s="20"/>
      <c r="AO13" s="20"/>
      <c r="AP13" s="20"/>
      <c r="AQ13" s="20"/>
      <c r="AR13" s="20"/>
      <c r="AS13" s="20"/>
      <c r="AT13" s="20"/>
      <c r="AU13" s="20"/>
      <c r="AV13" s="20"/>
      <c r="AW13" s="20"/>
      <c r="AX13" s="20"/>
      <c r="AY13" s="20"/>
      <c r="AZ13" s="20"/>
      <c r="BA13" s="20"/>
      <c r="BB13" s="20"/>
      <c r="BC13" s="20"/>
      <c r="BD13" s="20"/>
      <c r="BE13" s="20"/>
      <c r="BF13" s="20"/>
      <c r="BG13" s="20"/>
      <c r="BH13" s="20"/>
      <c r="BI13" s="20"/>
      <c r="BJ13" s="20"/>
      <c r="BK13" s="20"/>
    </row>
    <row r="14" spans="2:63">
      <c r="AD14" s="14"/>
      <c r="AE14" s="15"/>
      <c r="AF14" s="15"/>
      <c r="AG14" s="15"/>
      <c r="AH14" s="16"/>
      <c r="AI14" s="21"/>
      <c r="AJ14" s="20"/>
      <c r="AK14" s="20"/>
      <c r="AL14" s="20"/>
      <c r="AM14" s="20"/>
      <c r="AN14" s="20"/>
      <c r="AO14" s="20"/>
      <c r="AP14" s="20"/>
      <c r="AQ14" s="20"/>
      <c r="AR14" s="20"/>
      <c r="AS14" s="20"/>
      <c r="AT14" s="20"/>
      <c r="AU14" s="20"/>
      <c r="AV14" s="20"/>
      <c r="AW14" s="20"/>
      <c r="AX14" s="20"/>
      <c r="AY14" s="20"/>
      <c r="AZ14" s="20"/>
      <c r="BA14" s="20"/>
      <c r="BB14" s="20"/>
      <c r="BC14" s="20"/>
      <c r="BD14" s="20"/>
      <c r="BE14" s="20"/>
      <c r="BF14" s="20"/>
      <c r="BG14" s="20"/>
      <c r="BH14" s="20"/>
      <c r="BI14" s="20"/>
      <c r="BJ14" s="20"/>
      <c r="BK14" s="20"/>
    </row>
    <row r="15" spans="2:63">
      <c r="H15" s="7"/>
      <c r="I15" s="8"/>
      <c r="J15" s="8"/>
      <c r="K15" s="8"/>
      <c r="L15" s="8"/>
      <c r="M15" s="8"/>
      <c r="N15" s="8"/>
      <c r="O15" s="8"/>
      <c r="P15" s="8"/>
      <c r="Q15" s="8"/>
      <c r="R15" s="8"/>
      <c r="S15" s="8"/>
      <c r="T15" s="8"/>
      <c r="U15" s="8"/>
      <c r="V15" s="8"/>
      <c r="W15" s="8"/>
      <c r="X15" s="8"/>
      <c r="Y15" s="8"/>
      <c r="Z15" s="8"/>
      <c r="AA15" s="8"/>
      <c r="AB15" s="8"/>
      <c r="AC15" s="8"/>
      <c r="AD15" s="8"/>
      <c r="AE15" s="8"/>
      <c r="AF15" s="8"/>
      <c r="AG15" s="8"/>
      <c r="AH15" s="8"/>
      <c r="AI15" s="21"/>
      <c r="AJ15" s="20"/>
      <c r="AK15" s="20"/>
      <c r="AL15" s="20"/>
      <c r="AM15" s="20"/>
      <c r="AN15" s="20"/>
      <c r="AO15" s="20"/>
      <c r="AP15" s="20"/>
      <c r="AQ15" s="20"/>
      <c r="AR15" s="20"/>
      <c r="AS15" s="20"/>
      <c r="AT15" s="20"/>
      <c r="AU15" s="20"/>
      <c r="AV15" s="20"/>
      <c r="AW15" s="20"/>
      <c r="AX15" s="20"/>
      <c r="AY15" s="20"/>
      <c r="AZ15" s="20"/>
      <c r="BA15" s="20"/>
      <c r="BB15" s="20"/>
      <c r="BC15" s="20"/>
      <c r="BD15" s="20"/>
      <c r="BE15" s="20"/>
      <c r="BF15" s="20"/>
      <c r="BG15" s="20"/>
      <c r="BH15" s="20"/>
      <c r="BI15" s="20"/>
      <c r="BJ15" s="20"/>
      <c r="BK15" s="20"/>
    </row>
    <row r="16" spans="2:63">
      <c r="H16" s="9"/>
      <c r="I16" s="10"/>
      <c r="J16" s="10"/>
      <c r="K16" s="10"/>
      <c r="L16" s="10"/>
      <c r="M16" s="10"/>
      <c r="N16" s="10"/>
      <c r="O16" s="10"/>
      <c r="P16" s="10"/>
      <c r="Q16" s="10"/>
      <c r="R16" s="10"/>
      <c r="S16" s="10"/>
      <c r="T16" s="10"/>
      <c r="U16" s="10"/>
      <c r="V16" s="10"/>
      <c r="W16" s="10"/>
      <c r="X16" s="10"/>
      <c r="Y16" s="10"/>
      <c r="Z16" s="10"/>
      <c r="AA16" s="10"/>
      <c r="AB16" s="10"/>
      <c r="AC16" s="10"/>
      <c r="AD16" s="10"/>
      <c r="AE16" s="10"/>
      <c r="AF16" s="11"/>
      <c r="AG16" s="10"/>
      <c r="AH16" s="12"/>
      <c r="AI16" s="20"/>
      <c r="AJ16" s="20"/>
      <c r="AK16" s="20"/>
      <c r="AL16" s="25" t="s">
        <v>44</v>
      </c>
      <c r="AM16" s="20"/>
      <c r="AN16" s="20"/>
      <c r="AO16" s="20"/>
      <c r="AP16" s="20"/>
      <c r="AQ16" s="20"/>
      <c r="AR16" s="20"/>
      <c r="AS16" s="20"/>
      <c r="AT16" s="20"/>
      <c r="AU16" s="20"/>
      <c r="AV16" s="20"/>
      <c r="AW16" s="20"/>
      <c r="AX16" s="20"/>
      <c r="AY16" s="20"/>
      <c r="AZ16" s="20"/>
      <c r="BA16" s="20"/>
      <c r="BB16" s="20"/>
      <c r="BC16" s="20"/>
      <c r="BD16" s="20"/>
      <c r="BE16" s="20"/>
      <c r="BF16" s="20"/>
      <c r="BG16" s="20"/>
      <c r="BH16" s="20"/>
      <c r="BI16" s="20"/>
      <c r="BJ16" s="20"/>
      <c r="BK16" s="20"/>
    </row>
    <row r="17" spans="8:63">
      <c r="H17" s="9"/>
      <c r="I17" s="10"/>
      <c r="J17" s="10"/>
      <c r="K17" s="10"/>
      <c r="L17" s="10"/>
      <c r="M17" s="10"/>
      <c r="N17" s="10"/>
      <c r="O17" s="10"/>
      <c r="P17" s="10"/>
      <c r="Q17" s="10"/>
      <c r="R17" s="10"/>
      <c r="S17" s="10"/>
      <c r="T17" s="10"/>
      <c r="U17" s="10"/>
      <c r="V17" s="10"/>
      <c r="W17" s="10"/>
      <c r="X17" s="10"/>
      <c r="Y17" s="10"/>
      <c r="Z17" s="10"/>
      <c r="AA17" s="10"/>
      <c r="AB17" s="10"/>
      <c r="AC17" s="10"/>
      <c r="AD17" s="10"/>
      <c r="AE17" s="10"/>
      <c r="AF17" s="11"/>
      <c r="AG17" s="10"/>
      <c r="AH17" s="12"/>
      <c r="AI17" s="20"/>
      <c r="AJ17" s="20"/>
      <c r="AK17" s="20"/>
      <c r="AL17" s="20"/>
      <c r="AM17" s="20"/>
      <c r="AN17" s="20"/>
      <c r="AO17" s="20"/>
      <c r="AP17" s="20"/>
      <c r="AQ17" s="20"/>
      <c r="AR17" s="20"/>
      <c r="AS17" s="20"/>
      <c r="AT17" s="20"/>
      <c r="AU17" s="20"/>
      <c r="AV17" s="20"/>
      <c r="AW17" s="20"/>
      <c r="AX17" s="20"/>
      <c r="AY17" s="20"/>
      <c r="AZ17" s="20"/>
      <c r="BA17" s="20"/>
      <c r="BB17" s="20"/>
      <c r="BC17" s="20"/>
      <c r="BD17" s="20"/>
      <c r="BE17" s="20"/>
      <c r="BF17" s="20"/>
      <c r="BG17" s="20"/>
      <c r="BH17" s="20"/>
      <c r="BI17" s="20"/>
      <c r="BJ17" s="20"/>
      <c r="BK17" s="20"/>
    </row>
    <row r="18" spans="8:63">
      <c r="H18" s="9"/>
      <c r="I18" s="10"/>
      <c r="J18" s="10"/>
      <c r="K18" s="10"/>
      <c r="L18" s="10"/>
      <c r="M18" s="10"/>
      <c r="N18" s="10"/>
      <c r="O18" s="10"/>
      <c r="P18" s="10"/>
      <c r="Q18" s="10"/>
      <c r="R18" s="10"/>
      <c r="S18" s="10"/>
      <c r="T18" s="10"/>
      <c r="U18" s="10"/>
      <c r="V18" s="10"/>
      <c r="W18" s="10"/>
      <c r="X18" s="10"/>
      <c r="Y18" s="10"/>
      <c r="Z18" s="10"/>
      <c r="AA18" s="10"/>
      <c r="AB18" s="10"/>
      <c r="AC18" s="10"/>
      <c r="AD18" s="10"/>
      <c r="AE18" s="10"/>
      <c r="AF18" s="11"/>
      <c r="AG18" s="10"/>
      <c r="AH18" s="12"/>
      <c r="AI18" s="20"/>
      <c r="AJ18" s="20"/>
      <c r="AK18" s="20"/>
      <c r="AL18" s="20"/>
      <c r="AM18" s="20"/>
      <c r="AN18" s="20"/>
      <c r="AO18" s="20"/>
      <c r="AP18" s="20"/>
      <c r="AQ18" s="20"/>
      <c r="AR18" s="20"/>
      <c r="AS18" s="20"/>
      <c r="AT18" s="20"/>
      <c r="AU18" s="20"/>
      <c r="AV18" s="20"/>
      <c r="AW18" s="20"/>
      <c r="AX18" s="20"/>
      <c r="AY18" s="20"/>
      <c r="AZ18" s="20"/>
      <c r="BA18" s="20"/>
      <c r="BB18" s="20"/>
      <c r="BC18" s="20"/>
      <c r="BD18" s="20"/>
      <c r="BE18" s="20"/>
      <c r="BF18" s="20"/>
      <c r="BG18" s="20"/>
      <c r="BH18" s="20"/>
      <c r="BI18" s="20"/>
      <c r="BJ18" s="20"/>
      <c r="BK18" s="20"/>
    </row>
    <row r="19" spans="8:63">
      <c r="H19" s="9"/>
      <c r="I19" s="10"/>
      <c r="J19" s="10"/>
      <c r="K19" s="10"/>
      <c r="L19" s="10"/>
      <c r="M19" s="10"/>
      <c r="N19" s="10"/>
      <c r="O19" s="10"/>
      <c r="P19" s="10"/>
      <c r="Q19" s="10"/>
      <c r="R19" s="10"/>
      <c r="S19" s="10"/>
      <c r="T19" s="10"/>
      <c r="U19" s="10"/>
      <c r="V19" s="10"/>
      <c r="W19" s="10"/>
      <c r="X19" s="10"/>
      <c r="Y19" s="10"/>
      <c r="Z19" s="10"/>
      <c r="AA19" s="10"/>
      <c r="AB19" s="10"/>
      <c r="AC19" s="10"/>
      <c r="AD19" s="10"/>
      <c r="AE19" s="10"/>
      <c r="AF19" s="11"/>
      <c r="AG19" s="10"/>
      <c r="AH19" s="12"/>
      <c r="AI19" s="20"/>
      <c r="AJ19" s="20"/>
      <c r="AK19" s="20"/>
      <c r="AL19" s="20"/>
      <c r="AM19" s="20"/>
      <c r="AN19" s="20"/>
      <c r="AO19" s="20"/>
      <c r="AP19" s="20"/>
      <c r="AQ19" s="20"/>
      <c r="AR19" s="20"/>
      <c r="AS19" s="20"/>
      <c r="AT19" s="20"/>
      <c r="AU19" s="20"/>
      <c r="AV19" s="20"/>
      <c r="AW19" s="20"/>
      <c r="AX19" s="20"/>
      <c r="AY19" s="20"/>
      <c r="AZ19" s="20"/>
      <c r="BA19" s="20"/>
      <c r="BB19" s="20"/>
      <c r="BC19" s="20"/>
      <c r="BD19" s="20"/>
      <c r="BE19" s="20"/>
      <c r="BF19" s="20"/>
      <c r="BG19" s="20"/>
      <c r="BH19" s="20"/>
      <c r="BI19" s="20"/>
      <c r="BJ19" s="20"/>
      <c r="BK19" s="20"/>
    </row>
    <row r="20" spans="8:63">
      <c r="H20" s="9"/>
      <c r="I20" s="10"/>
      <c r="J20" s="10"/>
      <c r="K20" s="10"/>
      <c r="L20" s="10"/>
      <c r="M20" s="10"/>
      <c r="N20" s="10"/>
      <c r="O20" s="10"/>
      <c r="P20" s="10"/>
      <c r="Q20" s="10"/>
      <c r="R20" s="10"/>
      <c r="S20" s="10"/>
      <c r="T20" s="10"/>
      <c r="U20" s="10"/>
      <c r="V20" s="10"/>
      <c r="W20" s="10"/>
      <c r="X20" s="10"/>
      <c r="Y20" s="10"/>
      <c r="Z20" s="10"/>
      <c r="AA20" s="10"/>
      <c r="AB20" s="10"/>
      <c r="AC20" s="10"/>
      <c r="AD20" s="10"/>
      <c r="AE20" s="10"/>
      <c r="AF20" s="11"/>
      <c r="AG20" s="10"/>
      <c r="AH20" s="12"/>
      <c r="AI20" s="20"/>
      <c r="AJ20" s="20"/>
      <c r="AK20" s="20"/>
      <c r="AL20" s="20"/>
      <c r="AM20" s="20"/>
      <c r="AN20" s="20"/>
      <c r="AO20" s="20"/>
      <c r="AP20" s="20"/>
      <c r="AQ20" s="20"/>
      <c r="AR20" s="20"/>
      <c r="AS20" s="20"/>
      <c r="AT20" s="20"/>
      <c r="AU20" s="20"/>
      <c r="AV20" s="20"/>
      <c r="AW20" s="20"/>
      <c r="AX20" s="20"/>
      <c r="AY20" s="20"/>
      <c r="AZ20" s="20"/>
      <c r="BA20" s="20"/>
      <c r="BB20" s="20"/>
      <c r="BC20" s="20"/>
      <c r="BD20" s="20"/>
      <c r="BE20" s="20"/>
      <c r="BF20" s="20"/>
      <c r="BG20" s="20"/>
      <c r="BH20" s="20"/>
      <c r="BI20" s="20"/>
      <c r="BJ20" s="20"/>
      <c r="BK20" s="20"/>
    </row>
    <row r="21" spans="8:63">
      <c r="H21" s="9"/>
      <c r="I21" s="10"/>
      <c r="J21" s="10"/>
      <c r="K21" s="10"/>
      <c r="L21" s="10"/>
      <c r="M21" s="10"/>
      <c r="N21" s="10"/>
      <c r="O21" s="10"/>
      <c r="P21" s="10"/>
      <c r="Q21" s="10"/>
      <c r="R21" s="10"/>
      <c r="S21" s="10"/>
      <c r="T21" s="10"/>
      <c r="U21" s="10"/>
      <c r="V21" s="10"/>
      <c r="W21" s="10"/>
      <c r="X21" s="10"/>
      <c r="Y21" s="10"/>
      <c r="Z21" s="10"/>
      <c r="AA21" s="10"/>
      <c r="AB21" s="10"/>
      <c r="AC21" s="10"/>
      <c r="AD21" s="10"/>
      <c r="AE21" s="10"/>
      <c r="AF21" s="11"/>
      <c r="AG21" s="10"/>
      <c r="AH21" s="12"/>
      <c r="AI21" s="20"/>
      <c r="AJ21" s="20"/>
      <c r="AK21" s="20"/>
      <c r="AL21" s="20"/>
      <c r="AM21" s="20"/>
      <c r="AN21" s="20"/>
      <c r="AO21" s="20"/>
      <c r="AP21" s="20"/>
      <c r="AQ21" s="20"/>
      <c r="AR21" s="20"/>
      <c r="AS21" s="20"/>
      <c r="AT21" s="20"/>
      <c r="AU21" s="20"/>
      <c r="AV21" s="20"/>
      <c r="AW21" s="20"/>
      <c r="AX21" s="20"/>
      <c r="AY21" s="20"/>
      <c r="AZ21" s="20"/>
      <c r="BA21" s="20"/>
      <c r="BB21" s="20"/>
      <c r="BC21" s="20"/>
      <c r="BD21" s="20"/>
      <c r="BE21" s="20"/>
      <c r="BF21" s="20"/>
      <c r="BG21" s="20"/>
      <c r="BH21" s="20"/>
      <c r="BI21" s="20"/>
      <c r="BJ21" s="20"/>
      <c r="BK21" s="20"/>
    </row>
    <row r="22" spans="8:63">
      <c r="H22" s="9"/>
      <c r="I22" s="10"/>
      <c r="J22" s="10"/>
      <c r="K22" s="10"/>
      <c r="L22" s="10"/>
      <c r="M22" s="10"/>
      <c r="N22" s="10"/>
      <c r="O22" s="10"/>
      <c r="P22" s="10"/>
      <c r="Q22" s="10"/>
      <c r="R22" s="10"/>
      <c r="S22" s="10"/>
      <c r="T22" s="10"/>
      <c r="U22" s="10"/>
      <c r="V22" s="10"/>
      <c r="W22" s="10"/>
      <c r="X22" s="10"/>
      <c r="Y22" s="10"/>
      <c r="Z22" s="10"/>
      <c r="AA22" s="10"/>
      <c r="AB22" s="10"/>
      <c r="AC22" s="10"/>
      <c r="AD22" s="10"/>
      <c r="AE22" s="10"/>
      <c r="AF22" s="11"/>
      <c r="AG22" s="10"/>
      <c r="AH22" s="12"/>
      <c r="AI22" s="20"/>
      <c r="AJ22" s="20"/>
      <c r="AK22" s="20"/>
      <c r="AL22" s="20"/>
      <c r="AM22" s="20"/>
      <c r="AN22" s="20"/>
      <c r="AO22" s="20"/>
      <c r="AP22" s="20"/>
      <c r="AQ22" s="20"/>
      <c r="AR22" s="20"/>
      <c r="AS22" s="20"/>
      <c r="AT22" s="20"/>
      <c r="AU22" s="20"/>
      <c r="AV22" s="20"/>
      <c r="AW22" s="20"/>
      <c r="AX22" s="20"/>
      <c r="AY22" s="20"/>
      <c r="AZ22" s="20"/>
      <c r="BA22" s="20"/>
      <c r="BB22" s="20"/>
      <c r="BC22" s="20"/>
      <c r="BD22" s="20"/>
      <c r="BE22" s="20"/>
      <c r="BF22" s="20"/>
      <c r="BG22" s="20"/>
      <c r="BH22" s="20"/>
      <c r="BI22" s="20"/>
      <c r="BJ22" s="20"/>
      <c r="BK22" s="20"/>
    </row>
    <row r="23" spans="8:63">
      <c r="H23" s="9"/>
      <c r="I23" s="10"/>
      <c r="J23" s="10"/>
      <c r="K23" s="10"/>
      <c r="L23" s="10"/>
      <c r="M23" s="10"/>
      <c r="N23" s="10"/>
      <c r="O23" s="10"/>
      <c r="P23" s="10"/>
      <c r="Q23" s="10"/>
      <c r="R23" s="10"/>
      <c r="S23" s="10"/>
      <c r="T23" s="10"/>
      <c r="U23" s="10"/>
      <c r="V23" s="10"/>
      <c r="W23" s="10"/>
      <c r="X23" s="10"/>
      <c r="Y23" s="10"/>
      <c r="Z23" s="10"/>
      <c r="AA23" s="10"/>
      <c r="AB23" s="10"/>
      <c r="AC23" s="10"/>
      <c r="AD23" s="10"/>
      <c r="AE23" s="10"/>
      <c r="AF23" s="11"/>
      <c r="AG23" s="10"/>
      <c r="AH23" s="12"/>
      <c r="AI23" s="20"/>
      <c r="AJ23" s="20"/>
      <c r="AK23" s="20"/>
      <c r="AL23" s="20"/>
      <c r="AM23" s="20"/>
      <c r="AN23" s="20"/>
      <c r="AO23" s="20"/>
      <c r="AP23" s="20"/>
      <c r="AQ23" s="20"/>
      <c r="AR23" s="20"/>
      <c r="AS23" s="20"/>
      <c r="AT23" s="20"/>
      <c r="AU23" s="20"/>
      <c r="AV23" s="20"/>
      <c r="AW23" s="20"/>
      <c r="AX23" s="20"/>
      <c r="AY23" s="20"/>
      <c r="AZ23" s="20"/>
      <c r="BA23" s="20"/>
      <c r="BB23" s="20"/>
      <c r="BC23" s="20"/>
      <c r="BD23" s="20"/>
      <c r="BE23" s="20"/>
      <c r="BF23" s="20"/>
      <c r="BG23" s="20"/>
      <c r="BH23" s="20"/>
      <c r="BI23" s="20"/>
      <c r="BJ23" s="20"/>
      <c r="BK23" s="20"/>
    </row>
    <row r="24" spans="8:63">
      <c r="H24" s="9"/>
      <c r="I24" s="10"/>
      <c r="J24" s="10"/>
      <c r="K24" s="10"/>
      <c r="L24" s="10"/>
      <c r="M24" s="10"/>
      <c r="N24" s="10"/>
      <c r="O24" s="10"/>
      <c r="P24" s="10"/>
      <c r="Q24" s="10"/>
      <c r="R24" s="10"/>
      <c r="S24" s="10"/>
      <c r="T24" s="10"/>
      <c r="U24" s="10"/>
      <c r="V24" s="10"/>
      <c r="W24" s="10"/>
      <c r="X24" s="10"/>
      <c r="Y24" s="10"/>
      <c r="Z24" s="10"/>
      <c r="AA24" s="10"/>
      <c r="AB24" s="10"/>
      <c r="AC24" s="10"/>
      <c r="AD24" s="10"/>
      <c r="AE24" s="10"/>
      <c r="AF24" s="11"/>
      <c r="AG24" s="10"/>
      <c r="AH24" s="12"/>
      <c r="AI24" s="20"/>
      <c r="AJ24" s="20"/>
      <c r="AK24" s="20"/>
      <c r="AL24" s="20"/>
      <c r="AM24" s="20"/>
      <c r="AN24" s="20"/>
      <c r="AO24" s="20"/>
      <c r="AP24" s="20"/>
      <c r="AQ24" s="20"/>
      <c r="AR24" s="20"/>
      <c r="AS24" s="20"/>
      <c r="AT24" s="20"/>
      <c r="AU24" s="20"/>
      <c r="AV24" s="20"/>
      <c r="AW24" s="20"/>
      <c r="AX24" s="20"/>
      <c r="AY24" s="20"/>
      <c r="AZ24" s="20"/>
      <c r="BA24" s="20"/>
      <c r="BB24" s="20"/>
      <c r="BC24" s="20"/>
      <c r="BD24" s="20"/>
      <c r="BE24" s="20"/>
      <c r="BF24" s="20"/>
      <c r="BG24" s="20"/>
      <c r="BH24" s="20"/>
      <c r="BI24" s="20"/>
      <c r="BJ24" s="20"/>
      <c r="BK24" s="20"/>
    </row>
    <row r="25" spans="8:63">
      <c r="H25" s="9"/>
      <c r="I25" s="10"/>
      <c r="J25" s="10"/>
      <c r="K25" s="10"/>
      <c r="L25" s="10"/>
      <c r="M25" s="10"/>
      <c r="N25" s="10"/>
      <c r="O25" s="10"/>
      <c r="P25" s="10"/>
      <c r="Q25" s="10"/>
      <c r="R25" s="10"/>
      <c r="S25" s="10"/>
      <c r="T25" s="10"/>
      <c r="U25" s="10"/>
      <c r="V25" s="10"/>
      <c r="W25" s="10"/>
      <c r="X25" s="10"/>
      <c r="Y25" s="10"/>
      <c r="Z25" s="10"/>
      <c r="AA25" s="10"/>
      <c r="AB25" s="10"/>
      <c r="AC25" s="10"/>
      <c r="AD25" s="10"/>
      <c r="AE25" s="10"/>
      <c r="AF25" s="11"/>
      <c r="AG25" s="10"/>
      <c r="AH25" s="12"/>
      <c r="AI25" s="20"/>
      <c r="AJ25" s="20"/>
      <c r="AK25" s="20"/>
      <c r="AL25" s="25" t="s">
        <v>10</v>
      </c>
      <c r="AM25" s="20"/>
      <c r="AN25" s="20"/>
      <c r="AO25" s="25"/>
      <c r="AP25" s="20"/>
      <c r="AQ25" s="20"/>
      <c r="AR25" s="20"/>
      <c r="AS25" s="20"/>
      <c r="AT25" s="20"/>
      <c r="AU25" s="20"/>
      <c r="AV25" s="20"/>
      <c r="AW25" s="20"/>
      <c r="AX25" s="20"/>
      <c r="AY25" s="20"/>
      <c r="AZ25" s="20"/>
      <c r="BA25" s="20"/>
      <c r="BB25" s="20"/>
      <c r="BC25" s="20"/>
      <c r="BD25" s="20"/>
      <c r="BE25" s="20"/>
      <c r="BF25" s="20"/>
      <c r="BG25" s="20"/>
      <c r="BH25" s="20"/>
      <c r="BI25" s="20"/>
      <c r="BJ25" s="20"/>
      <c r="BK25" s="20"/>
    </row>
    <row r="26" spans="8:63" ht="18">
      <c r="H26" s="9"/>
      <c r="I26" s="13"/>
      <c r="J26" s="10"/>
      <c r="K26" s="10"/>
      <c r="L26" s="10"/>
      <c r="M26" s="10"/>
      <c r="N26" s="10"/>
      <c r="O26" s="10"/>
      <c r="P26" s="10"/>
      <c r="Q26" s="10"/>
      <c r="R26" s="17"/>
      <c r="S26" s="17" t="s">
        <v>6</v>
      </c>
      <c r="T26" s="10"/>
      <c r="U26" s="10"/>
      <c r="V26" s="10"/>
      <c r="W26" s="10"/>
      <c r="X26" s="10"/>
      <c r="Y26" s="10"/>
      <c r="Z26" s="10"/>
      <c r="AA26" s="10"/>
      <c r="AB26" s="10"/>
      <c r="AC26" s="10"/>
      <c r="AD26" s="10"/>
      <c r="AE26" s="10"/>
      <c r="AF26" s="11"/>
      <c r="AG26" s="10"/>
      <c r="AH26" s="12"/>
      <c r="AI26" s="20"/>
      <c r="AJ26" s="22" t="s">
        <v>7</v>
      </c>
      <c r="AK26" s="20"/>
      <c r="AL26" s="20"/>
      <c r="AM26" s="20"/>
      <c r="AN26" s="20"/>
      <c r="AO26" s="20"/>
      <c r="AP26" s="20"/>
      <c r="AQ26" s="20"/>
      <c r="AR26" s="20"/>
      <c r="AS26" s="20"/>
      <c r="AT26" s="20"/>
      <c r="AU26" s="20"/>
      <c r="AV26" s="20"/>
      <c r="AW26" s="20"/>
      <c r="AX26" s="20"/>
      <c r="AY26" s="20"/>
      <c r="AZ26" s="20"/>
      <c r="BA26" s="20"/>
      <c r="BB26" s="20"/>
      <c r="BC26" s="20"/>
      <c r="BD26" s="20"/>
      <c r="BE26" s="20"/>
      <c r="BF26" s="20"/>
      <c r="BG26" s="20"/>
      <c r="BH26" s="20"/>
      <c r="BI26" s="20"/>
      <c r="BJ26" s="20"/>
      <c r="BK26" s="20"/>
    </row>
    <row r="27" spans="8:63" ht="18">
      <c r="H27" s="9"/>
      <c r="I27" s="13" t="s">
        <v>3</v>
      </c>
      <c r="J27" s="10"/>
      <c r="K27" s="10"/>
      <c r="L27" s="10"/>
      <c r="M27" s="10"/>
      <c r="N27" s="10"/>
      <c r="O27" s="10"/>
      <c r="P27" s="10"/>
      <c r="Q27" s="10"/>
      <c r="R27" s="10"/>
      <c r="S27" s="10"/>
      <c r="T27" s="10"/>
      <c r="U27" s="10"/>
      <c r="V27" s="10"/>
      <c r="W27" s="10"/>
      <c r="X27" s="10"/>
      <c r="Y27" s="10"/>
      <c r="Z27" s="10"/>
      <c r="AA27" s="10"/>
      <c r="AB27" s="10"/>
      <c r="AC27" s="10"/>
      <c r="AD27" s="10"/>
      <c r="AE27" s="10"/>
      <c r="AF27" s="11"/>
      <c r="AG27" s="10"/>
      <c r="AH27" s="12"/>
      <c r="AI27" s="20"/>
      <c r="AJ27" s="20"/>
      <c r="AK27" s="20"/>
      <c r="AL27" s="20"/>
      <c r="AM27" s="20"/>
      <c r="AN27" s="20"/>
      <c r="AO27" s="20"/>
      <c r="AP27" s="20"/>
      <c r="AQ27" s="20"/>
      <c r="AR27" s="20"/>
      <c r="AS27" s="20"/>
      <c r="AT27" s="20"/>
      <c r="AU27" s="20"/>
      <c r="AV27" s="20"/>
      <c r="AW27" s="20"/>
      <c r="AX27" s="20"/>
      <c r="AY27" s="20"/>
      <c r="AZ27" s="20"/>
      <c r="BA27" s="20"/>
      <c r="BB27" s="20"/>
      <c r="BC27" s="20"/>
      <c r="BD27" s="20"/>
      <c r="BE27" s="20"/>
      <c r="BF27" s="20"/>
      <c r="BG27" s="20"/>
      <c r="BH27" s="20"/>
      <c r="BI27" s="20"/>
      <c r="BJ27" s="20"/>
      <c r="BK27" s="20"/>
    </row>
    <row r="28" spans="8:63">
      <c r="H28" s="9"/>
      <c r="I28" s="10"/>
      <c r="J28" s="10"/>
      <c r="K28" s="10"/>
      <c r="L28" s="10"/>
      <c r="M28" s="10"/>
      <c r="N28" s="10"/>
      <c r="O28" s="10"/>
      <c r="P28" s="10"/>
      <c r="Q28" s="10"/>
      <c r="R28" s="10"/>
      <c r="S28" s="10"/>
      <c r="T28" s="10"/>
      <c r="U28" s="10"/>
      <c r="V28" s="10"/>
      <c r="W28" s="10"/>
      <c r="X28" s="10"/>
      <c r="Y28" s="10"/>
      <c r="Z28" s="10"/>
      <c r="AA28" s="10"/>
      <c r="AB28" s="10"/>
      <c r="AC28" s="10"/>
      <c r="AD28" s="10"/>
      <c r="AE28" s="10"/>
      <c r="AF28" s="11"/>
      <c r="AG28" s="10"/>
      <c r="AH28" s="12"/>
      <c r="AI28" s="20"/>
      <c r="AJ28" s="20"/>
      <c r="AK28" s="20"/>
      <c r="AL28" s="20"/>
      <c r="AM28" s="20"/>
      <c r="AN28" s="20"/>
      <c r="AO28" s="20"/>
      <c r="AP28" s="20"/>
      <c r="AQ28" s="20"/>
      <c r="AR28" s="20"/>
      <c r="AS28" s="20"/>
      <c r="AT28" s="20"/>
      <c r="AU28" s="20"/>
      <c r="AV28" s="20"/>
      <c r="AW28" s="20"/>
      <c r="AX28" s="20"/>
      <c r="AY28" s="20"/>
      <c r="AZ28" s="20"/>
      <c r="BA28" s="20"/>
      <c r="BB28" s="20"/>
      <c r="BC28" s="20"/>
      <c r="BD28" s="20"/>
      <c r="BE28" s="20"/>
      <c r="BF28" s="20"/>
      <c r="BG28" s="20"/>
      <c r="BH28" s="20"/>
      <c r="BI28" s="20"/>
      <c r="BJ28" s="20"/>
      <c r="BK28" s="20"/>
    </row>
    <row r="29" spans="8:63">
      <c r="H29" s="9"/>
      <c r="I29" s="10"/>
      <c r="J29" s="10"/>
      <c r="K29" s="10"/>
      <c r="L29" s="10"/>
      <c r="M29" s="10"/>
      <c r="N29" s="10"/>
      <c r="O29" s="10"/>
      <c r="P29" s="10"/>
      <c r="Q29" s="10"/>
      <c r="R29" s="10"/>
      <c r="S29" s="10"/>
      <c r="T29" s="10"/>
      <c r="U29" s="10"/>
      <c r="V29" s="10"/>
      <c r="W29" s="10"/>
      <c r="X29" s="10"/>
      <c r="Y29" s="10"/>
      <c r="Z29" s="10"/>
      <c r="AA29" s="10"/>
      <c r="AB29" s="10"/>
      <c r="AC29" s="10"/>
      <c r="AD29" s="10"/>
      <c r="AE29" s="10"/>
      <c r="AF29" s="11"/>
      <c r="AG29" s="10"/>
      <c r="AH29" s="12"/>
      <c r="AI29" s="20"/>
      <c r="AJ29" s="20"/>
      <c r="AK29" s="20"/>
      <c r="AL29" s="20"/>
      <c r="AM29" s="20"/>
      <c r="AN29" s="20"/>
      <c r="AO29" s="20"/>
      <c r="AP29" s="20"/>
      <c r="AQ29" s="20"/>
      <c r="AR29" s="20"/>
      <c r="AS29" s="20"/>
      <c r="AT29" s="20"/>
      <c r="AU29" s="20"/>
      <c r="AV29" s="20"/>
      <c r="AW29" s="20"/>
      <c r="AX29" s="20"/>
      <c r="AY29" s="20"/>
      <c r="AZ29" s="20"/>
      <c r="BA29" s="20"/>
      <c r="BB29" s="20"/>
      <c r="BC29" s="20"/>
      <c r="BD29" s="20"/>
      <c r="BE29" s="20"/>
      <c r="BF29" s="20"/>
      <c r="BG29" s="20"/>
      <c r="BH29" s="20"/>
      <c r="BI29" s="20"/>
      <c r="BJ29" s="20"/>
      <c r="BK29" s="20"/>
    </row>
    <row r="30" spans="8:63">
      <c r="H30" s="9"/>
      <c r="I30" s="10"/>
      <c r="J30" s="10"/>
      <c r="K30" s="10"/>
      <c r="L30" s="10"/>
      <c r="M30" s="10"/>
      <c r="N30" s="10"/>
      <c r="O30" s="10"/>
      <c r="P30" s="10"/>
      <c r="Q30" s="10"/>
      <c r="R30" s="10"/>
      <c r="S30" s="10"/>
      <c r="T30" s="10"/>
      <c r="U30" s="10"/>
      <c r="V30" s="10"/>
      <c r="W30" s="10"/>
      <c r="X30" s="10"/>
      <c r="Y30" s="10"/>
      <c r="Z30" s="10"/>
      <c r="AA30" s="10"/>
      <c r="AB30" s="10"/>
      <c r="AC30" s="10"/>
      <c r="AD30" s="10"/>
      <c r="AE30" s="10"/>
      <c r="AF30" s="11"/>
      <c r="AG30" s="10"/>
      <c r="AH30" s="12"/>
      <c r="AI30" s="20"/>
      <c r="AJ30" s="20"/>
      <c r="AK30" s="20"/>
      <c r="AL30" s="20"/>
      <c r="AM30" s="20"/>
      <c r="AN30" s="20"/>
      <c r="AO30" s="20"/>
      <c r="AP30" s="20"/>
      <c r="AQ30" s="20"/>
      <c r="AR30" s="20"/>
      <c r="AS30" s="20"/>
      <c r="AT30" s="20"/>
      <c r="AU30" s="20"/>
      <c r="AV30" s="20"/>
      <c r="AW30" s="20"/>
      <c r="AX30" s="20"/>
      <c r="AY30" s="20"/>
      <c r="AZ30" s="20"/>
      <c r="BA30" s="20"/>
      <c r="BB30" s="20"/>
      <c r="BC30" s="20"/>
      <c r="BD30" s="20"/>
      <c r="BE30" s="20"/>
      <c r="BF30" s="20"/>
      <c r="BG30" s="20"/>
      <c r="BH30" s="20"/>
      <c r="BI30" s="20"/>
      <c r="BJ30" s="20"/>
      <c r="BK30" s="20"/>
    </row>
    <row r="31" spans="8:63">
      <c r="H31" s="9"/>
      <c r="I31" s="10"/>
      <c r="J31" s="10"/>
      <c r="K31" s="10"/>
      <c r="L31" s="10"/>
      <c r="M31" s="10"/>
      <c r="N31" s="10"/>
      <c r="O31" s="10"/>
      <c r="P31" s="10"/>
      <c r="Q31" s="10"/>
      <c r="R31" s="10"/>
      <c r="S31" s="10"/>
      <c r="T31" s="10"/>
      <c r="U31" s="10"/>
      <c r="V31" s="10"/>
      <c r="W31" s="10"/>
      <c r="X31" s="10"/>
      <c r="Y31" s="10"/>
      <c r="Z31" s="10"/>
      <c r="AA31" s="10"/>
      <c r="AB31" s="10"/>
      <c r="AC31" s="10"/>
      <c r="AD31" s="10"/>
      <c r="AE31" s="10"/>
      <c r="AF31" s="11"/>
      <c r="AG31" s="10"/>
      <c r="AH31" s="12"/>
      <c r="AI31" s="20"/>
      <c r="AJ31" s="20"/>
      <c r="AK31" s="20"/>
      <c r="AL31" s="20"/>
      <c r="AM31" s="20"/>
      <c r="AN31" s="20"/>
      <c r="AO31" s="20"/>
      <c r="AP31" s="20"/>
      <c r="AQ31" s="20"/>
      <c r="AR31" s="20"/>
      <c r="AS31" s="20"/>
      <c r="AT31" s="20"/>
      <c r="AU31" s="20"/>
      <c r="AV31" s="20"/>
      <c r="AW31" s="20"/>
      <c r="AX31" s="20"/>
      <c r="AY31" s="20"/>
      <c r="AZ31" s="20"/>
      <c r="BA31" s="20"/>
      <c r="BB31" s="20"/>
      <c r="BC31" s="20"/>
      <c r="BD31" s="20"/>
      <c r="BE31" s="20"/>
      <c r="BF31" s="20"/>
      <c r="BG31" s="20"/>
      <c r="BH31" s="20"/>
      <c r="BI31" s="20"/>
      <c r="BJ31" s="20"/>
      <c r="BK31" s="20"/>
    </row>
    <row r="32" spans="8:63">
      <c r="H32" s="9"/>
      <c r="I32" s="10"/>
      <c r="J32" s="10"/>
      <c r="K32" s="10"/>
      <c r="L32" s="10"/>
      <c r="M32" s="10"/>
      <c r="N32" s="10"/>
      <c r="O32" s="10"/>
      <c r="P32" s="10"/>
      <c r="Q32" s="10"/>
      <c r="R32" s="10"/>
      <c r="S32" s="10"/>
      <c r="T32" s="10"/>
      <c r="U32" s="10"/>
      <c r="V32" s="10"/>
      <c r="W32" s="10"/>
      <c r="X32" s="10"/>
      <c r="Y32" s="10"/>
      <c r="Z32" s="10"/>
      <c r="AA32" s="10"/>
      <c r="AB32" s="10"/>
      <c r="AC32" s="10"/>
      <c r="AD32" s="10"/>
      <c r="AE32" s="10"/>
      <c r="AF32" s="11"/>
      <c r="AG32" s="10"/>
      <c r="AH32" s="12"/>
      <c r="AI32" s="20"/>
      <c r="AJ32" s="20"/>
      <c r="AK32" s="20"/>
      <c r="AL32" s="20"/>
      <c r="AM32" s="20"/>
      <c r="AN32" s="20"/>
      <c r="AO32" s="20"/>
      <c r="AP32" s="20"/>
      <c r="AQ32" s="20"/>
      <c r="AR32" s="20"/>
      <c r="AS32" s="20"/>
      <c r="AT32" s="20"/>
      <c r="AU32" s="20"/>
      <c r="AV32" s="20"/>
      <c r="AW32" s="20"/>
      <c r="AX32" s="20"/>
      <c r="AY32" s="20"/>
      <c r="AZ32" s="20"/>
      <c r="BA32" s="20"/>
      <c r="BB32" s="20"/>
      <c r="BC32" s="20"/>
      <c r="BD32" s="20"/>
      <c r="BE32" s="20"/>
      <c r="BF32" s="20"/>
      <c r="BG32" s="20"/>
      <c r="BH32" s="20"/>
      <c r="BI32" s="20"/>
      <c r="BJ32" s="20"/>
      <c r="BK32" s="20"/>
    </row>
    <row r="33" spans="3:63">
      <c r="H33" s="9"/>
      <c r="I33" s="10"/>
      <c r="J33" s="10"/>
      <c r="K33" s="10"/>
      <c r="L33" s="10"/>
      <c r="M33" s="10"/>
      <c r="N33" s="10"/>
      <c r="O33" s="10"/>
      <c r="P33" s="10"/>
      <c r="Q33" s="10"/>
      <c r="R33" s="10"/>
      <c r="S33" s="10"/>
      <c r="T33" s="10"/>
      <c r="U33" s="10"/>
      <c r="V33" s="10"/>
      <c r="W33" s="10"/>
      <c r="X33" s="10"/>
      <c r="Y33" s="10"/>
      <c r="Z33" s="10"/>
      <c r="AA33" s="10"/>
      <c r="AB33" s="10"/>
      <c r="AC33" s="10"/>
      <c r="AD33" s="10"/>
      <c r="AE33" s="10"/>
      <c r="AF33" s="11"/>
      <c r="AG33" s="11"/>
      <c r="AH33" s="12"/>
      <c r="AI33" s="20"/>
      <c r="AJ33" s="20"/>
      <c r="AK33" s="20"/>
      <c r="AL33" s="20"/>
      <c r="AM33" s="20"/>
      <c r="AN33" s="20"/>
      <c r="AO33" s="20"/>
      <c r="AP33" s="20"/>
      <c r="AQ33" s="20"/>
      <c r="AR33" s="20"/>
      <c r="AS33" s="20"/>
      <c r="AT33" s="20"/>
      <c r="AU33" s="20"/>
      <c r="AV33" s="20"/>
      <c r="AW33" s="20"/>
      <c r="AX33" s="20"/>
      <c r="AY33" s="20"/>
      <c r="AZ33" s="20"/>
      <c r="BA33" s="20"/>
      <c r="BB33" s="20"/>
      <c r="BC33" s="20"/>
      <c r="BD33" s="20"/>
      <c r="BE33" s="20"/>
      <c r="BF33" s="20"/>
      <c r="BG33" s="20"/>
      <c r="BH33" s="20"/>
      <c r="BI33" s="20"/>
      <c r="BJ33" s="20"/>
      <c r="BK33" s="20"/>
    </row>
    <row r="34" spans="3:63">
      <c r="H34" s="9"/>
      <c r="I34" s="10"/>
      <c r="J34" s="10"/>
      <c r="K34" s="10"/>
      <c r="L34" s="10"/>
      <c r="M34" s="10"/>
      <c r="N34" s="10"/>
      <c r="O34" s="10"/>
      <c r="P34" s="10"/>
      <c r="Q34" s="10"/>
      <c r="R34" s="10"/>
      <c r="S34" s="10"/>
      <c r="T34" s="10"/>
      <c r="U34" s="10"/>
      <c r="V34" s="10"/>
      <c r="W34" s="10"/>
      <c r="X34" s="10"/>
      <c r="Y34" s="10"/>
      <c r="Z34" s="10"/>
      <c r="AA34" s="10"/>
      <c r="AB34" s="10"/>
      <c r="AC34" s="10"/>
      <c r="AD34" s="10"/>
      <c r="AE34" s="10"/>
      <c r="AF34" s="11"/>
      <c r="AG34" s="11"/>
      <c r="AH34" s="12"/>
      <c r="AI34" s="20"/>
      <c r="AJ34" s="20"/>
      <c r="AK34" s="20"/>
      <c r="AL34" s="20"/>
      <c r="AM34" s="20"/>
      <c r="AN34" s="20"/>
      <c r="AO34" s="20"/>
      <c r="AP34" s="20"/>
      <c r="AQ34" s="20"/>
      <c r="AR34" s="20"/>
      <c r="AS34" s="20"/>
      <c r="AT34" s="20"/>
      <c r="AU34" s="20"/>
      <c r="AV34" s="20"/>
      <c r="AW34" s="20"/>
      <c r="AX34" s="20"/>
      <c r="AY34" s="20"/>
      <c r="AZ34" s="20"/>
      <c r="BA34" s="20"/>
      <c r="BB34" s="20"/>
      <c r="BC34" s="20"/>
      <c r="BD34" s="20"/>
      <c r="BE34" s="20"/>
      <c r="BF34" s="20"/>
      <c r="BG34" s="20"/>
      <c r="BH34" s="20"/>
      <c r="BI34" s="20"/>
      <c r="BJ34" s="20"/>
      <c r="BK34" s="20"/>
    </row>
    <row r="35" spans="3:63">
      <c r="H35" s="9"/>
      <c r="I35" s="10"/>
      <c r="J35" s="10"/>
      <c r="K35" s="10"/>
      <c r="L35" s="10"/>
      <c r="M35" s="10"/>
      <c r="N35" s="10"/>
      <c r="O35" s="10"/>
      <c r="P35" s="10"/>
      <c r="Q35" s="10"/>
      <c r="R35" s="10"/>
      <c r="S35" s="10"/>
      <c r="T35" s="10"/>
      <c r="U35" s="10"/>
      <c r="V35" s="10"/>
      <c r="W35" s="10"/>
      <c r="X35" s="10"/>
      <c r="Y35" s="10"/>
      <c r="Z35" s="10"/>
      <c r="AA35" s="10"/>
      <c r="AB35" s="10"/>
      <c r="AC35" s="10"/>
      <c r="AD35" s="10"/>
      <c r="AE35" s="10"/>
      <c r="AF35" s="11"/>
      <c r="AG35" s="11"/>
      <c r="AH35" s="12"/>
      <c r="AI35" s="20"/>
      <c r="AJ35" s="20"/>
      <c r="AK35" s="20"/>
      <c r="AL35" s="20"/>
      <c r="AM35" s="20"/>
      <c r="AN35" s="20"/>
      <c r="AO35" s="20"/>
      <c r="AP35" s="20"/>
      <c r="AQ35" s="20"/>
      <c r="AR35" s="20"/>
      <c r="AS35" s="20"/>
      <c r="AT35" s="20"/>
      <c r="AU35" s="20"/>
      <c r="AV35" s="20"/>
      <c r="AW35" s="20"/>
      <c r="AX35" s="20"/>
      <c r="AY35" s="20"/>
      <c r="AZ35" s="20"/>
      <c r="BA35" s="20"/>
      <c r="BB35" s="20"/>
      <c r="BC35" s="20"/>
      <c r="BD35" s="20"/>
      <c r="BE35" s="20"/>
      <c r="BF35" s="20"/>
      <c r="BG35" s="20"/>
      <c r="BH35" s="20"/>
      <c r="BI35" s="20"/>
      <c r="BJ35" s="20"/>
      <c r="BK35" s="20"/>
    </row>
    <row r="36" spans="3:63">
      <c r="C36" t="s">
        <v>42</v>
      </c>
      <c r="H36" s="9"/>
      <c r="I36" s="10"/>
      <c r="J36" s="10"/>
      <c r="K36" s="10"/>
      <c r="L36" s="10"/>
      <c r="M36" s="10"/>
      <c r="N36" s="10"/>
      <c r="O36" s="10"/>
      <c r="P36" s="10"/>
      <c r="Q36" s="10"/>
      <c r="R36" s="10"/>
      <c r="S36" s="10"/>
      <c r="T36" s="10"/>
      <c r="U36" s="10"/>
      <c r="V36" s="10"/>
      <c r="W36" s="10"/>
      <c r="X36" s="10"/>
      <c r="Y36" s="10"/>
      <c r="Z36" s="10"/>
      <c r="AA36" s="10"/>
      <c r="AB36" s="10"/>
      <c r="AC36" s="10"/>
      <c r="AD36" s="10"/>
      <c r="AE36" s="10"/>
      <c r="AF36" s="11"/>
      <c r="AG36" s="11"/>
      <c r="AH36" s="12"/>
      <c r="AI36" s="20"/>
      <c r="AJ36" s="20"/>
      <c r="AK36" s="20"/>
      <c r="AL36" s="20"/>
      <c r="AM36" s="20"/>
      <c r="AN36" s="20"/>
      <c r="AO36" s="20"/>
      <c r="AP36" s="20"/>
      <c r="AQ36" s="20"/>
      <c r="AR36" s="20"/>
      <c r="AS36" s="20"/>
      <c r="AT36" s="20"/>
      <c r="AU36" s="20"/>
      <c r="AV36" s="20"/>
      <c r="AW36" s="20"/>
      <c r="AX36" s="20"/>
      <c r="AY36" s="20"/>
      <c r="AZ36" s="20"/>
      <c r="BA36" s="20"/>
      <c r="BB36" s="20"/>
      <c r="BC36" s="20"/>
      <c r="BD36" s="20"/>
      <c r="BE36" s="20"/>
      <c r="BF36" s="20"/>
      <c r="BG36" s="20"/>
      <c r="BH36" s="20"/>
      <c r="BI36" s="20"/>
      <c r="BJ36" s="20"/>
      <c r="BK36" s="20"/>
    </row>
    <row r="37" spans="3:63">
      <c r="H37" s="9"/>
      <c r="I37" s="10"/>
      <c r="J37" s="10"/>
      <c r="K37" s="10"/>
      <c r="L37" s="10"/>
      <c r="M37" s="10"/>
      <c r="N37" s="10"/>
      <c r="O37" s="10"/>
      <c r="P37" s="10"/>
      <c r="Q37" s="10"/>
      <c r="R37" s="10"/>
      <c r="S37" s="10"/>
      <c r="T37" s="10"/>
      <c r="U37" s="10"/>
      <c r="V37" s="10"/>
      <c r="W37" s="10"/>
      <c r="X37" s="10"/>
      <c r="Y37" s="10"/>
      <c r="Z37" s="10"/>
      <c r="AA37" s="10"/>
      <c r="AB37" s="10"/>
      <c r="AC37" s="10"/>
      <c r="AD37" s="10"/>
      <c r="AE37" s="10"/>
      <c r="AF37" s="11"/>
      <c r="AG37" s="11"/>
      <c r="AH37" s="12"/>
      <c r="AI37" s="20"/>
      <c r="AJ37" s="20"/>
      <c r="AK37" s="20"/>
      <c r="AL37" s="20"/>
      <c r="AM37" s="20"/>
      <c r="AN37" s="20"/>
      <c r="AO37" s="20"/>
      <c r="AP37" s="20"/>
      <c r="AQ37" s="20"/>
      <c r="AR37" s="20"/>
      <c r="AS37" s="20"/>
      <c r="AT37" s="20"/>
      <c r="AU37" s="20"/>
      <c r="AV37" s="20"/>
      <c r="AW37" s="20"/>
      <c r="AX37" s="20"/>
      <c r="AY37" s="20"/>
      <c r="AZ37" s="20"/>
      <c r="BA37" s="20"/>
      <c r="BB37" s="20"/>
      <c r="BC37" s="20"/>
      <c r="BD37" s="20"/>
      <c r="BE37" s="20"/>
      <c r="BF37" s="20"/>
      <c r="BG37" s="20"/>
      <c r="BH37" s="20"/>
      <c r="BI37" s="20"/>
      <c r="BJ37" s="20"/>
      <c r="BK37" s="20"/>
    </row>
    <row r="38" spans="3:63">
      <c r="H38" s="9"/>
      <c r="I38" s="10"/>
      <c r="J38" s="10"/>
      <c r="K38" s="10"/>
      <c r="L38" s="10"/>
      <c r="M38" s="10"/>
      <c r="N38" s="10"/>
      <c r="O38" s="10"/>
      <c r="P38" s="10"/>
      <c r="Q38" s="10"/>
      <c r="R38" s="10"/>
      <c r="S38" s="10"/>
      <c r="T38" s="10" t="s">
        <v>4</v>
      </c>
      <c r="U38" s="10"/>
      <c r="V38" s="10"/>
      <c r="W38" s="10"/>
      <c r="X38" s="10"/>
      <c r="Y38" s="10"/>
      <c r="Z38" s="10"/>
      <c r="AA38" s="10"/>
      <c r="AB38" s="10"/>
      <c r="AC38" s="10"/>
      <c r="AD38" s="10"/>
      <c r="AE38" s="10"/>
      <c r="AF38" s="11"/>
      <c r="AG38" s="11"/>
      <c r="AH38" s="12"/>
      <c r="AI38" s="20"/>
      <c r="AJ38" s="20"/>
      <c r="AK38" s="20"/>
      <c r="AL38" s="20"/>
      <c r="AM38" s="20"/>
      <c r="AN38" s="20"/>
      <c r="AO38" s="20"/>
      <c r="AP38" s="20"/>
      <c r="AQ38" s="20"/>
      <c r="AR38" s="20"/>
      <c r="AS38" s="20"/>
      <c r="AT38" s="20"/>
      <c r="AU38" s="20"/>
      <c r="AV38" s="20"/>
      <c r="AW38" s="20"/>
      <c r="AX38" s="20"/>
      <c r="AY38" s="20"/>
      <c r="AZ38" s="20"/>
      <c r="BA38" s="20"/>
      <c r="BB38" s="20"/>
      <c r="BC38" s="20"/>
      <c r="BD38" s="20"/>
      <c r="BE38" s="20"/>
      <c r="BF38" s="20"/>
      <c r="BG38" s="20"/>
      <c r="BH38" s="20"/>
      <c r="BI38" s="20"/>
      <c r="BJ38" s="20"/>
      <c r="BK38" s="20"/>
    </row>
    <row r="39" spans="3:63">
      <c r="H39" s="14"/>
      <c r="I39" s="10"/>
      <c r="J39" s="10"/>
      <c r="K39" s="10"/>
      <c r="L39" s="10"/>
      <c r="M39" s="10"/>
      <c r="N39" s="10"/>
      <c r="O39" s="10"/>
      <c r="P39" s="10"/>
      <c r="Q39" s="10"/>
      <c r="R39" s="10"/>
      <c r="S39" s="10"/>
      <c r="T39" s="10"/>
      <c r="U39" s="10"/>
      <c r="V39" s="10"/>
      <c r="W39" s="10"/>
      <c r="X39" s="10"/>
      <c r="Y39" s="10"/>
      <c r="Z39" s="10"/>
      <c r="AA39" s="10"/>
      <c r="AB39" s="10"/>
      <c r="AC39" s="10"/>
      <c r="AD39" s="10"/>
      <c r="AE39" s="10"/>
      <c r="AF39" s="11"/>
      <c r="AG39" s="11"/>
      <c r="AH39" s="12"/>
      <c r="AI39" s="20"/>
      <c r="AJ39" s="20"/>
      <c r="AK39" s="20"/>
      <c r="AL39" s="25" t="s">
        <v>9</v>
      </c>
      <c r="AM39" s="20"/>
      <c r="AN39" s="20"/>
      <c r="AO39" s="20"/>
      <c r="AP39" s="20"/>
      <c r="AQ39" s="20"/>
      <c r="AR39" s="20"/>
      <c r="AS39" s="20"/>
      <c r="AT39" s="20"/>
      <c r="AU39" s="20"/>
      <c r="AV39" s="20"/>
      <c r="AW39" s="20"/>
      <c r="AX39" s="20"/>
      <c r="AY39" s="20"/>
      <c r="AZ39" s="20"/>
      <c r="BA39" s="20"/>
      <c r="BB39" s="20"/>
      <c r="BC39" s="20"/>
      <c r="BD39" s="20"/>
      <c r="BE39" s="20"/>
      <c r="BF39" s="20"/>
      <c r="BG39" s="20"/>
      <c r="BH39" s="20"/>
      <c r="BI39" s="20"/>
      <c r="BJ39" s="20"/>
      <c r="BK39" s="20"/>
    </row>
    <row r="40" spans="3:63">
      <c r="H40" s="3"/>
      <c r="I40" s="3"/>
      <c r="J40" s="3"/>
      <c r="K40" s="3"/>
      <c r="L40" s="3"/>
      <c r="M40" s="3"/>
      <c r="N40" s="3"/>
      <c r="O40" s="3"/>
      <c r="P40" s="3"/>
      <c r="Q40" s="3"/>
      <c r="R40" s="3"/>
      <c r="S40" s="3"/>
      <c r="T40" s="3"/>
      <c r="U40" s="3"/>
      <c r="V40" s="3"/>
      <c r="W40" s="3"/>
      <c r="X40" s="3"/>
      <c r="Y40" s="3"/>
      <c r="Z40" s="3"/>
      <c r="AA40" s="6"/>
      <c r="AB40" s="10"/>
      <c r="AC40" s="10"/>
      <c r="AD40" s="10"/>
      <c r="AE40" s="10"/>
      <c r="AF40" s="11"/>
      <c r="AG40" s="11"/>
      <c r="AH40" s="12"/>
      <c r="AI40" s="20"/>
      <c r="AJ40" s="20"/>
      <c r="AK40" s="20"/>
      <c r="AL40" s="20"/>
      <c r="AM40" s="20"/>
      <c r="AN40" s="20"/>
      <c r="AO40" s="20"/>
      <c r="AP40" s="20"/>
      <c r="AQ40" s="20"/>
      <c r="AR40" s="20"/>
      <c r="AS40" s="20"/>
      <c r="AT40" s="20"/>
      <c r="AU40" s="20"/>
      <c r="AV40" s="20"/>
      <c r="AW40" s="20"/>
      <c r="AX40" s="20"/>
      <c r="AY40" s="20"/>
      <c r="AZ40" s="20"/>
      <c r="BA40" s="20"/>
      <c r="BB40" s="20"/>
      <c r="BC40" s="20"/>
      <c r="BD40" s="20"/>
      <c r="BE40" s="20"/>
      <c r="BF40" s="20"/>
      <c r="BG40" s="20"/>
      <c r="BH40" s="20"/>
      <c r="BI40" s="20"/>
      <c r="BJ40" s="20"/>
      <c r="BK40" s="20"/>
    </row>
    <row r="41" spans="3:63">
      <c r="AA41" s="5"/>
      <c r="AB41" s="10"/>
      <c r="AC41" s="10"/>
      <c r="AD41" s="10"/>
      <c r="AE41" s="10"/>
      <c r="AF41" s="11"/>
      <c r="AG41" s="11"/>
      <c r="AH41" s="12"/>
      <c r="AI41" s="20"/>
      <c r="AJ41" s="20"/>
      <c r="AK41" s="20"/>
      <c r="AL41" s="20"/>
      <c r="AM41" s="20"/>
      <c r="AN41" s="20"/>
      <c r="AO41" s="20"/>
      <c r="AP41" s="20"/>
      <c r="AQ41" s="20"/>
      <c r="AR41" s="20"/>
      <c r="AS41" s="20"/>
      <c r="AT41" s="20"/>
      <c r="AU41" s="20"/>
      <c r="AV41" s="20"/>
      <c r="AW41" s="20"/>
      <c r="AX41" s="20"/>
      <c r="AY41" s="20"/>
      <c r="AZ41" s="20"/>
      <c r="BA41" s="20"/>
      <c r="BB41" s="20"/>
      <c r="BC41" s="20"/>
      <c r="BD41" s="20"/>
      <c r="BE41" s="20"/>
      <c r="BF41" s="20"/>
      <c r="BG41" s="20"/>
      <c r="BH41" s="20"/>
      <c r="BI41" s="20"/>
      <c r="BJ41" s="20"/>
      <c r="BK41" s="20"/>
    </row>
    <row r="42" spans="3:63" ht="21.75">
      <c r="Z42" s="37" t="s">
        <v>41</v>
      </c>
      <c r="AA42" s="5"/>
      <c r="AB42" s="10"/>
      <c r="AC42" s="10"/>
      <c r="AD42" s="10"/>
      <c r="AE42" s="10" t="s">
        <v>5</v>
      </c>
      <c r="AF42" s="11"/>
      <c r="AG42" s="11"/>
      <c r="AH42" s="12"/>
      <c r="AI42" s="20"/>
      <c r="AJ42" s="20"/>
      <c r="AK42" s="20"/>
      <c r="AL42" s="20"/>
      <c r="AM42" s="20"/>
      <c r="AN42" s="20"/>
      <c r="AO42" s="20"/>
      <c r="AP42" s="20"/>
      <c r="AQ42" s="20"/>
      <c r="AR42" s="20"/>
      <c r="AS42" s="20"/>
      <c r="AT42" s="20"/>
      <c r="AU42" s="20"/>
      <c r="AV42" s="20"/>
      <c r="AW42" s="20"/>
      <c r="AX42" s="20"/>
      <c r="AY42" s="20"/>
      <c r="AZ42" s="20"/>
      <c r="BA42" s="20"/>
      <c r="BB42" s="20"/>
      <c r="BC42" s="20"/>
      <c r="BD42" s="20"/>
      <c r="BE42" s="20"/>
      <c r="BF42" s="20"/>
      <c r="BG42" s="20"/>
      <c r="BH42" s="20"/>
      <c r="BI42" s="20"/>
      <c r="BJ42" s="20"/>
      <c r="BK42" s="20"/>
    </row>
    <row r="43" spans="3:63">
      <c r="AA43" s="5"/>
      <c r="AB43" s="10"/>
      <c r="AC43" s="10"/>
      <c r="AD43" s="10"/>
      <c r="AE43" s="15"/>
      <c r="AF43" s="15"/>
      <c r="AG43" s="15"/>
      <c r="AH43" s="16"/>
      <c r="AI43" s="20"/>
      <c r="AJ43" s="20"/>
      <c r="AK43" s="20"/>
      <c r="AL43" s="20"/>
      <c r="AM43" s="20"/>
      <c r="AN43" s="20"/>
      <c r="AO43" s="20"/>
      <c r="AP43" s="20"/>
      <c r="AQ43" s="20"/>
      <c r="AR43" s="20"/>
      <c r="AS43" s="20"/>
      <c r="AT43" s="20"/>
      <c r="AU43" s="20"/>
      <c r="AV43" s="20"/>
      <c r="AW43" s="20"/>
      <c r="AX43" s="20"/>
      <c r="AY43" s="20"/>
      <c r="AZ43" s="20"/>
      <c r="BA43" s="20"/>
      <c r="BB43" s="20"/>
      <c r="BC43" s="20"/>
      <c r="BD43" s="20"/>
      <c r="BE43" s="20"/>
      <c r="BF43" s="20"/>
      <c r="BG43" s="20"/>
      <c r="BH43" s="20"/>
      <c r="BI43" s="20"/>
      <c r="BJ43" s="20"/>
      <c r="BK43" s="20"/>
    </row>
    <row r="44" spans="3:63">
      <c r="AB44" s="18"/>
      <c r="AC44" s="19"/>
      <c r="AD44" s="19"/>
      <c r="AE44" s="23"/>
      <c r="AF44" s="20"/>
      <c r="AG44" s="20"/>
      <c r="AH44" s="20"/>
      <c r="AI44" s="20"/>
      <c r="AJ44" s="20"/>
      <c r="AK44" s="20"/>
      <c r="AL44" s="20"/>
      <c r="AM44" s="20"/>
      <c r="AN44" s="20"/>
      <c r="AO44" s="20"/>
      <c r="AP44" s="20"/>
      <c r="AQ44" s="20"/>
      <c r="AR44" s="20"/>
      <c r="AS44" s="20"/>
      <c r="AT44" s="20"/>
      <c r="AU44" s="20"/>
      <c r="AV44" s="20"/>
      <c r="AW44" s="20"/>
      <c r="AX44" s="20"/>
      <c r="AY44" s="20"/>
      <c r="AZ44" s="20"/>
      <c r="BA44" s="20"/>
      <c r="BB44" s="20"/>
      <c r="BC44" s="20"/>
      <c r="BD44" s="20"/>
      <c r="BE44" s="20"/>
      <c r="BF44" s="20"/>
      <c r="BG44" s="20"/>
      <c r="BH44" s="20"/>
      <c r="BI44" s="20"/>
      <c r="BJ44" s="20"/>
      <c r="BK44" s="20"/>
    </row>
    <row r="45" spans="3:63">
      <c r="AB45" s="21"/>
      <c r="AC45" s="23"/>
      <c r="AD45" s="23"/>
      <c r="AE45" s="23"/>
      <c r="AF45" s="20"/>
      <c r="AG45" s="20"/>
      <c r="AH45" s="20"/>
      <c r="AI45" s="20"/>
      <c r="AJ45" s="20"/>
      <c r="AK45" s="20"/>
      <c r="AL45" s="20"/>
      <c r="AM45" s="20"/>
      <c r="AN45" s="20"/>
      <c r="AO45" s="20"/>
      <c r="AP45" s="20"/>
      <c r="AQ45" s="20"/>
      <c r="AR45" s="20"/>
      <c r="AS45" s="20"/>
      <c r="AT45" s="20"/>
      <c r="AU45" s="20"/>
      <c r="AV45" s="20"/>
      <c r="AW45" s="20"/>
      <c r="AX45" s="20"/>
      <c r="AY45" s="20"/>
      <c r="AZ45" s="20"/>
      <c r="BA45" s="20"/>
      <c r="BB45" s="20"/>
      <c r="BC45" s="20"/>
      <c r="BD45" s="20"/>
      <c r="BE45" s="20"/>
      <c r="BF45" s="20"/>
      <c r="BG45" s="20"/>
      <c r="BH45" s="20"/>
      <c r="BI45" s="20"/>
      <c r="BJ45" s="20"/>
      <c r="BK45" s="20"/>
    </row>
    <row r="46" spans="3:63">
      <c r="AB46" s="21"/>
      <c r="AC46" s="23"/>
      <c r="AD46" s="23"/>
      <c r="AE46" s="23"/>
      <c r="AF46" s="20"/>
      <c r="AG46" s="20"/>
      <c r="AH46" s="20"/>
      <c r="AI46" s="20"/>
      <c r="AJ46" s="20"/>
      <c r="AK46" s="20"/>
      <c r="AL46" s="20"/>
      <c r="AM46" s="20"/>
      <c r="AN46" s="20"/>
      <c r="AO46" s="20"/>
      <c r="AP46" s="20"/>
      <c r="AQ46" s="20"/>
      <c r="AR46" s="20"/>
      <c r="AS46" s="20"/>
      <c r="AT46" s="20"/>
      <c r="AU46" s="20"/>
      <c r="AV46" s="20"/>
      <c r="AW46" s="20"/>
      <c r="AX46" s="20"/>
      <c r="AY46" s="20"/>
      <c r="AZ46" s="20"/>
      <c r="BA46" s="20"/>
      <c r="BB46" s="20"/>
      <c r="BC46" s="20"/>
      <c r="BD46" s="20"/>
      <c r="BE46" s="20"/>
      <c r="BF46" s="20"/>
      <c r="BG46" s="20"/>
      <c r="BH46" s="20"/>
      <c r="BI46" s="20"/>
      <c r="BJ46" s="20"/>
      <c r="BK46" s="20"/>
    </row>
    <row r="47" spans="3:63">
      <c r="AB47" s="21"/>
      <c r="AC47" s="23"/>
      <c r="AD47" s="23"/>
      <c r="AE47" s="23"/>
      <c r="AF47" s="20"/>
      <c r="AG47" s="20"/>
      <c r="AH47" s="20"/>
      <c r="AI47" s="20"/>
      <c r="AJ47" s="20"/>
      <c r="AK47" s="20"/>
      <c r="AL47" s="20"/>
      <c r="AM47" s="20"/>
      <c r="AN47" s="20"/>
      <c r="AO47" s="20"/>
      <c r="AP47" s="20"/>
      <c r="AQ47" s="20"/>
      <c r="AR47" s="20"/>
      <c r="AS47" s="20"/>
      <c r="AT47" s="20"/>
      <c r="AU47" s="20"/>
      <c r="AV47" s="20"/>
      <c r="AW47" s="20"/>
      <c r="AX47" s="20"/>
      <c r="AY47" s="20"/>
      <c r="AZ47" s="20"/>
      <c r="BA47" s="20"/>
      <c r="BB47" s="20"/>
      <c r="BC47" s="20"/>
      <c r="BD47" s="20"/>
      <c r="BE47" s="20"/>
      <c r="BF47" s="20"/>
      <c r="BG47" s="20"/>
      <c r="BH47" s="20"/>
      <c r="BI47" s="20"/>
      <c r="BJ47" s="20"/>
      <c r="BK47" s="20"/>
    </row>
    <row r="48" spans="3:63">
      <c r="AB48" s="21"/>
      <c r="AC48" s="23"/>
      <c r="AD48" s="23"/>
      <c r="AE48" s="23"/>
      <c r="AF48" s="20"/>
      <c r="AG48" s="20"/>
      <c r="AH48" s="20"/>
      <c r="AI48" s="20"/>
      <c r="AJ48" s="20"/>
      <c r="AK48" s="20"/>
      <c r="AL48" s="20"/>
      <c r="AM48" s="20"/>
      <c r="AN48" s="20"/>
      <c r="AO48" s="20"/>
      <c r="AP48" s="20"/>
      <c r="AQ48" s="20"/>
      <c r="AR48" s="20"/>
      <c r="AS48" s="20"/>
      <c r="AT48" s="20"/>
      <c r="AU48" s="20"/>
      <c r="AV48" s="20"/>
      <c r="AW48" s="20"/>
      <c r="AX48" s="20"/>
      <c r="AY48" s="20"/>
      <c r="AZ48" s="20"/>
      <c r="BA48" s="20"/>
      <c r="BB48" s="20"/>
      <c r="BC48" s="20"/>
      <c r="BD48" s="20"/>
      <c r="BE48" s="20"/>
      <c r="BF48" s="20"/>
      <c r="BG48" s="20"/>
      <c r="BH48" s="20"/>
      <c r="BI48" s="20"/>
      <c r="BJ48" s="20"/>
      <c r="BK48" s="20"/>
    </row>
    <row r="49" spans="4:61">
      <c r="AB49" s="21"/>
      <c r="AC49" s="23"/>
      <c r="AD49" s="23"/>
      <c r="AE49" s="23"/>
      <c r="AF49" s="20"/>
      <c r="AG49" s="20"/>
      <c r="AH49" s="20"/>
      <c r="AI49" s="20"/>
      <c r="AJ49" s="20"/>
      <c r="AK49" s="20"/>
      <c r="AL49" s="20"/>
      <c r="AM49" s="20"/>
      <c r="AN49" s="20"/>
      <c r="AO49" s="20"/>
      <c r="AP49" s="20"/>
      <c r="AQ49" s="20"/>
      <c r="AR49" s="20"/>
      <c r="AS49" s="20"/>
      <c r="AT49" s="20"/>
      <c r="AU49" s="20"/>
      <c r="AV49" s="20"/>
      <c r="AW49" s="2"/>
      <c r="AX49" s="3"/>
      <c r="AY49" s="3"/>
      <c r="AZ49" s="3"/>
      <c r="BA49" s="3"/>
      <c r="BB49" s="3"/>
      <c r="BC49" s="3"/>
      <c r="BD49" s="3"/>
      <c r="BE49" s="3"/>
      <c r="BF49" s="3"/>
      <c r="BG49" s="3"/>
      <c r="BH49" s="3"/>
      <c r="BI49" s="3"/>
    </row>
    <row r="50" spans="4:61">
      <c r="AB50" s="21"/>
      <c r="AC50" s="23"/>
      <c r="AD50" s="23"/>
      <c r="AE50" s="23"/>
      <c r="AF50" s="20"/>
      <c r="AG50" s="20"/>
      <c r="AH50" s="20"/>
      <c r="AI50" s="20"/>
      <c r="AJ50" s="20"/>
      <c r="AK50" s="20"/>
      <c r="AL50" s="20"/>
      <c r="AM50" s="20"/>
      <c r="AN50" s="20"/>
      <c r="AO50" s="20"/>
      <c r="AP50" s="20"/>
      <c r="AQ50" s="20"/>
      <c r="AR50" s="20"/>
      <c r="AS50" s="20"/>
      <c r="AT50" s="20"/>
      <c r="AU50" s="20"/>
      <c r="AV50" s="20"/>
      <c r="AW50" s="1"/>
    </row>
    <row r="51" spans="4:61">
      <c r="AB51" s="21"/>
      <c r="AC51" s="23"/>
      <c r="AD51" s="23"/>
      <c r="AE51" s="23"/>
      <c r="AF51" s="20"/>
      <c r="AG51" s="20"/>
      <c r="AH51" s="20"/>
      <c r="AI51" s="20"/>
      <c r="AJ51" s="20"/>
      <c r="AK51" s="20"/>
      <c r="AL51" s="20"/>
      <c r="AM51" s="20"/>
      <c r="AN51" s="20"/>
      <c r="AO51" s="20"/>
      <c r="AP51" s="20"/>
      <c r="AQ51" s="20"/>
      <c r="AR51" s="20"/>
      <c r="AS51" s="20"/>
      <c r="AT51" s="20"/>
      <c r="AU51" s="20"/>
      <c r="AV51" s="20"/>
      <c r="AW51" s="1"/>
    </row>
    <row r="52" spans="4:61" ht="18">
      <c r="AB52" s="21"/>
      <c r="AC52" s="23"/>
      <c r="AD52" s="24" t="s">
        <v>2</v>
      </c>
      <c r="AE52" s="23"/>
      <c r="AF52" s="20"/>
      <c r="AG52" s="20"/>
      <c r="AH52" s="20"/>
      <c r="AI52" s="25" t="s">
        <v>0</v>
      </c>
      <c r="AJ52" s="20"/>
      <c r="AK52" s="20"/>
      <c r="AL52" s="20"/>
      <c r="AM52" s="20"/>
      <c r="AN52" s="20"/>
      <c r="AO52" s="20"/>
      <c r="AP52" s="20"/>
      <c r="AQ52" s="20"/>
      <c r="AR52" s="20"/>
      <c r="AS52" s="20"/>
      <c r="AT52" s="20"/>
      <c r="AU52" s="20"/>
      <c r="AV52" s="20"/>
      <c r="AW52" s="1"/>
    </row>
    <row r="53" spans="4:61">
      <c r="AB53" s="21"/>
      <c r="AC53" s="20"/>
      <c r="AD53" s="20"/>
      <c r="AE53" s="20"/>
      <c r="AF53" s="20"/>
      <c r="AG53" s="20"/>
      <c r="AH53" s="20"/>
      <c r="AI53" s="20"/>
      <c r="AJ53" s="20"/>
      <c r="AK53" s="20"/>
      <c r="AL53" s="20"/>
      <c r="AM53" s="20"/>
      <c r="AN53" s="20"/>
      <c r="AO53" s="20"/>
      <c r="AP53" s="20"/>
      <c r="AQ53" s="20"/>
      <c r="AR53" s="20"/>
      <c r="AS53" s="20"/>
      <c r="AT53" s="20"/>
      <c r="AU53" s="20"/>
      <c r="AV53" s="23"/>
      <c r="AW53" s="1"/>
      <c r="AX53" s="4"/>
      <c r="AY53" s="4"/>
      <c r="AZ53" s="4"/>
      <c r="BA53" s="4"/>
      <c r="BB53" s="4"/>
      <c r="BC53" s="4"/>
      <c r="BD53" s="4"/>
      <c r="BE53" s="4"/>
      <c r="BF53" s="4"/>
      <c r="BG53" s="4"/>
      <c r="BH53" s="4"/>
    </row>
    <row r="54" spans="4:61">
      <c r="D54" s="32"/>
      <c r="AB54" s="21"/>
      <c r="AC54" s="20"/>
      <c r="AD54" s="20"/>
      <c r="AE54" s="20"/>
      <c r="AF54" s="20"/>
      <c r="AG54" s="20"/>
      <c r="AH54" s="20"/>
      <c r="AI54" s="20"/>
      <c r="AJ54" s="20"/>
      <c r="AK54" s="20" t="s">
        <v>1</v>
      </c>
      <c r="AL54" s="20"/>
      <c r="AM54" s="20"/>
      <c r="AN54" s="20"/>
      <c r="AO54" s="20"/>
      <c r="AP54" s="20"/>
      <c r="AQ54" s="20"/>
      <c r="AR54" s="20"/>
      <c r="AS54" s="20"/>
      <c r="AT54" s="20"/>
      <c r="AU54" s="20"/>
      <c r="AV54" s="26"/>
    </row>
    <row r="55" spans="4:61">
      <c r="AB55" s="21"/>
      <c r="AC55" s="20"/>
      <c r="AD55" s="20"/>
      <c r="AE55" s="20"/>
      <c r="AF55" s="20"/>
      <c r="AG55" s="20"/>
      <c r="AH55" s="20"/>
      <c r="AI55" s="20"/>
      <c r="AJ55" s="20"/>
      <c r="AK55" s="20"/>
      <c r="AL55" s="20"/>
      <c r="AM55" s="20"/>
      <c r="AN55" s="20"/>
      <c r="AO55" s="20"/>
      <c r="AP55" s="20"/>
      <c r="AQ55" s="20"/>
      <c r="AR55" s="20"/>
      <c r="AS55" s="20"/>
      <c r="AT55" s="20"/>
      <c r="AU55" s="20"/>
      <c r="AV55" s="26"/>
    </row>
    <row r="56" spans="4:61">
      <c r="D56" s="33"/>
      <c r="AB56" s="21"/>
      <c r="AC56" s="20"/>
      <c r="AD56" s="20"/>
      <c r="AE56" s="20"/>
      <c r="AF56" s="20"/>
      <c r="AG56" s="20"/>
      <c r="AH56" s="20"/>
      <c r="AI56" s="20"/>
      <c r="AJ56" s="20"/>
      <c r="AK56" s="20"/>
      <c r="AL56" s="20"/>
      <c r="AM56" s="20"/>
      <c r="AN56" s="20"/>
      <c r="AO56" s="20"/>
      <c r="AP56" s="20"/>
      <c r="AQ56" s="20"/>
      <c r="AR56" s="20"/>
      <c r="AS56" s="20"/>
      <c r="AT56" s="20"/>
      <c r="AU56" s="20"/>
      <c r="AV56" s="26"/>
    </row>
    <row r="57" spans="4:61">
      <c r="AB57" s="21"/>
      <c r="AC57" s="20"/>
      <c r="AD57" s="20"/>
      <c r="AE57" s="20"/>
      <c r="AF57" s="20"/>
      <c r="AG57" s="20"/>
      <c r="AH57" s="20"/>
      <c r="AI57" s="20"/>
      <c r="AJ57" s="20"/>
      <c r="AK57" s="20"/>
      <c r="AL57" s="20"/>
      <c r="AM57" s="20"/>
      <c r="AN57" s="20"/>
      <c r="AO57" s="20"/>
      <c r="AP57" s="20"/>
      <c r="AQ57" s="20"/>
      <c r="AR57" s="20"/>
      <c r="AS57" s="20"/>
      <c r="AT57" s="20"/>
      <c r="AU57" s="20"/>
      <c r="AV57" s="26"/>
    </row>
    <row r="58" spans="4:61">
      <c r="AB58" s="21"/>
      <c r="AC58" s="20"/>
      <c r="AD58" s="20"/>
      <c r="AE58" s="20"/>
      <c r="AF58" s="20"/>
      <c r="AG58" s="20"/>
      <c r="AH58" s="20"/>
      <c r="AI58" s="20"/>
      <c r="AJ58" s="20"/>
      <c r="AK58" s="20"/>
      <c r="AL58" s="20"/>
      <c r="AM58" s="20"/>
      <c r="AN58" s="20"/>
      <c r="AO58" s="20"/>
      <c r="AP58" s="20"/>
      <c r="AQ58" s="20"/>
      <c r="AR58" s="20"/>
      <c r="AS58" s="20"/>
      <c r="AT58" s="20"/>
      <c r="AU58" s="20"/>
      <c r="AV58" s="26"/>
    </row>
    <row r="59" spans="4:61">
      <c r="AB59" s="21"/>
      <c r="AC59" s="20"/>
      <c r="AD59" s="20"/>
      <c r="AE59" s="20"/>
      <c r="AF59" s="20"/>
      <c r="AG59" s="20"/>
      <c r="AH59" s="20"/>
      <c r="AI59" s="20"/>
      <c r="AJ59" s="20"/>
      <c r="AK59" s="20"/>
      <c r="AL59" s="20"/>
      <c r="AM59" s="20"/>
      <c r="AN59" s="20"/>
      <c r="AO59" s="20"/>
      <c r="AP59" s="20"/>
      <c r="AQ59" s="20"/>
      <c r="AR59" s="20"/>
      <c r="AS59" s="20"/>
      <c r="AT59" s="20"/>
      <c r="AU59" s="20"/>
      <c r="AV59" s="26"/>
    </row>
    <row r="60" spans="4:61">
      <c r="AB60" s="21"/>
      <c r="AC60" s="20"/>
      <c r="AD60" s="20"/>
      <c r="AE60" s="20"/>
      <c r="AF60" s="20"/>
      <c r="AG60" s="20"/>
      <c r="AH60" s="20"/>
      <c r="AI60" s="20"/>
      <c r="AJ60" s="20"/>
      <c r="AK60" s="20"/>
      <c r="AL60" s="20"/>
      <c r="AM60" s="20"/>
      <c r="AN60" s="20"/>
      <c r="AO60" s="20"/>
      <c r="AP60" s="20"/>
      <c r="AQ60" s="20"/>
      <c r="AR60" s="20"/>
      <c r="AS60" s="20"/>
      <c r="AT60" s="20"/>
      <c r="AU60" s="20"/>
      <c r="AV60" s="26"/>
    </row>
    <row r="61" spans="4:61">
      <c r="AB61" s="21"/>
      <c r="AC61" s="20"/>
      <c r="AD61" s="20"/>
      <c r="AE61" s="20"/>
      <c r="AF61" s="20"/>
      <c r="AG61" s="20"/>
      <c r="AH61" s="20"/>
      <c r="AI61" s="20"/>
      <c r="AJ61" s="20"/>
      <c r="AK61" s="20"/>
      <c r="AL61" s="20"/>
      <c r="AM61" s="20"/>
      <c r="AN61" s="20"/>
      <c r="AO61" s="20"/>
      <c r="AP61" s="20"/>
      <c r="AQ61" s="20"/>
      <c r="AR61" s="27"/>
      <c r="AS61" s="27"/>
      <c r="AT61" s="27"/>
      <c r="AU61" s="27"/>
      <c r="AV61" s="28"/>
    </row>
    <row r="62" spans="4:61">
      <c r="D62" s="33"/>
      <c r="AB62" s="3"/>
      <c r="AC62" s="3"/>
      <c r="AD62" s="3"/>
      <c r="AE62" s="3"/>
      <c r="AF62" s="3"/>
      <c r="AG62" s="3"/>
      <c r="AH62" s="3"/>
      <c r="AI62" s="3"/>
      <c r="AJ62" s="3"/>
      <c r="AK62" s="3"/>
      <c r="AL62" s="3"/>
      <c r="AM62" s="3"/>
      <c r="AN62" s="3"/>
      <c r="AO62" s="3"/>
      <c r="AP62" s="3"/>
      <c r="AQ62" s="3"/>
    </row>
    <row r="64" spans="4:61">
      <c r="D64" s="33"/>
    </row>
    <row r="67" spans="4:4">
      <c r="D67" s="33"/>
    </row>
    <row r="68" spans="4:4">
      <c r="D68" s="33"/>
    </row>
    <row r="69" spans="4:4">
      <c r="D69" s="33"/>
    </row>
    <row r="70" spans="4:4">
      <c r="D70" s="33"/>
    </row>
    <row r="71" spans="4:4">
      <c r="D71" s="33"/>
    </row>
    <row r="74" spans="4:4">
      <c r="D74" s="33" t="s">
        <v>11</v>
      </c>
    </row>
    <row r="75" spans="4:4">
      <c r="D75" t="s">
        <v>12</v>
      </c>
    </row>
    <row r="76" spans="4:4">
      <c r="D76" t="s">
        <v>13</v>
      </c>
    </row>
    <row r="77" spans="4:4">
      <c r="D77" t="s">
        <v>14</v>
      </c>
    </row>
  </sheetData>
  <pageMargins left="0.2" right="0.2" top="0.25" bottom="0.25" header="0.3" footer="0.3"/>
  <pageSetup scale="50" orientation="landscape" r:id="rId1"/>
  <drawing r:id="rId2"/>
</worksheet>
</file>

<file path=xl/worksheets/sheet10.xml><?xml version="1.0" encoding="utf-8"?>
<worksheet xmlns="http://schemas.openxmlformats.org/spreadsheetml/2006/main" xmlns:r="http://schemas.openxmlformats.org/officeDocument/2006/relationships">
  <dimension ref="A1:DK17"/>
  <sheetViews>
    <sheetView showGridLines="0" zoomScale="60" zoomScaleNormal="60" workbookViewId="0">
      <selection activeCell="BR28" sqref="BR28"/>
    </sheetView>
  </sheetViews>
  <sheetFormatPr defaultRowHeight="15"/>
  <cols>
    <col min="1" max="105" width="1.7109375" customWidth="1"/>
    <col min="106" max="106" width="2.85546875" customWidth="1"/>
    <col min="107" max="114" width="1.7109375" customWidth="1"/>
  </cols>
  <sheetData>
    <row r="1" spans="1:115">
      <c r="A1" s="58"/>
      <c r="B1" s="59"/>
      <c r="C1" s="59"/>
      <c r="D1" s="59"/>
      <c r="E1" s="59"/>
      <c r="F1" s="59"/>
      <c r="G1" s="59"/>
      <c r="H1" s="59"/>
      <c r="I1" s="59"/>
      <c r="J1" s="59"/>
      <c r="K1" s="59"/>
      <c r="L1" s="59"/>
      <c r="M1" s="59"/>
      <c r="N1" s="59"/>
      <c r="O1" s="59"/>
      <c r="P1" s="59"/>
      <c r="Q1" s="59"/>
      <c r="R1" s="59"/>
      <c r="S1" s="59"/>
      <c r="T1" s="59"/>
      <c r="U1" s="59"/>
      <c r="V1" s="59"/>
      <c r="W1" s="59"/>
      <c r="X1" s="59"/>
      <c r="Y1" s="59"/>
      <c r="Z1" s="59"/>
      <c r="AA1" s="59"/>
      <c r="AB1" s="59"/>
      <c r="AC1" s="59"/>
      <c r="AD1" s="59"/>
      <c r="AE1" s="59"/>
      <c r="AF1" s="59"/>
      <c r="AG1" s="59"/>
      <c r="AH1" s="59"/>
      <c r="AI1" s="59"/>
      <c r="AJ1" s="59"/>
      <c r="AK1" s="59"/>
      <c r="AL1" s="59"/>
      <c r="AM1" s="59"/>
      <c r="AN1" s="59"/>
      <c r="AO1" s="59"/>
      <c r="AP1" s="59"/>
      <c r="AQ1" s="59"/>
      <c r="AR1" s="59"/>
      <c r="AS1" s="59"/>
      <c r="AT1" s="59"/>
      <c r="AU1" s="59"/>
      <c r="AV1" s="59"/>
      <c r="AW1" s="59"/>
      <c r="AX1" s="59"/>
      <c r="AY1" s="59"/>
      <c r="AZ1" s="59"/>
      <c r="BA1" s="59"/>
      <c r="BB1" s="59"/>
      <c r="BC1" s="59"/>
      <c r="BD1" s="59"/>
      <c r="BE1" s="59"/>
      <c r="BF1" s="59"/>
      <c r="BG1" s="59"/>
      <c r="BH1" s="59"/>
      <c r="BI1" s="59"/>
      <c r="BJ1" s="59"/>
      <c r="BK1" s="59"/>
      <c r="BL1" s="59"/>
      <c r="BM1" s="59"/>
      <c r="BN1" s="59"/>
      <c r="BO1" s="59"/>
      <c r="BP1" s="59"/>
      <c r="BQ1" s="59"/>
      <c r="BR1" s="59"/>
      <c r="BS1" s="59"/>
      <c r="BT1" s="59"/>
      <c r="BU1" s="59"/>
      <c r="BV1" s="59"/>
      <c r="BW1" s="59"/>
      <c r="BX1" s="59"/>
      <c r="BY1" s="59"/>
      <c r="BZ1" s="59"/>
      <c r="CA1" s="59"/>
      <c r="CB1" s="59"/>
      <c r="CC1" s="59"/>
      <c r="CD1" s="59"/>
      <c r="CE1" s="59"/>
      <c r="CF1" s="59"/>
      <c r="CG1" s="59"/>
      <c r="CH1" s="59"/>
      <c r="CI1" s="59"/>
      <c r="CJ1" s="59"/>
      <c r="CK1" s="59"/>
      <c r="CL1" s="59"/>
      <c r="CM1" s="59"/>
      <c r="CN1" s="59"/>
      <c r="CO1" s="59"/>
      <c r="CP1" s="59"/>
      <c r="CQ1" s="59"/>
      <c r="CR1" s="59"/>
      <c r="CS1" s="59"/>
      <c r="CT1" s="59"/>
      <c r="CU1" s="59"/>
      <c r="CV1" s="59"/>
      <c r="CW1" s="59"/>
      <c r="CX1" s="59"/>
      <c r="CY1" s="59"/>
      <c r="CZ1" s="59"/>
      <c r="DA1" s="59"/>
      <c r="DB1" s="59"/>
      <c r="DC1" s="59"/>
      <c r="DD1" s="59"/>
      <c r="DE1" s="59"/>
      <c r="DF1" s="59"/>
      <c r="DG1" s="59"/>
      <c r="DH1" s="59"/>
      <c r="DI1" s="60"/>
    </row>
    <row r="2" spans="1:115">
      <c r="A2" s="61"/>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c r="BT2" s="4"/>
      <c r="BU2" s="4"/>
      <c r="BV2" s="4"/>
      <c r="BW2" s="4"/>
      <c r="BX2" s="4"/>
      <c r="BY2" s="4"/>
      <c r="BZ2" s="4"/>
      <c r="CA2" s="4"/>
      <c r="CB2" s="4"/>
      <c r="CC2" s="4"/>
      <c r="CD2" s="4"/>
      <c r="CE2" s="4"/>
      <c r="CF2" s="4"/>
      <c r="CG2" s="4"/>
      <c r="CH2" s="4"/>
      <c r="CI2" s="4"/>
      <c r="CJ2" s="4"/>
      <c r="CK2" s="4"/>
      <c r="CL2" s="4"/>
      <c r="CM2" s="4"/>
      <c r="CN2" s="4"/>
      <c r="CO2" s="4"/>
      <c r="CP2" s="4"/>
      <c r="CQ2" s="4"/>
      <c r="CR2" s="4"/>
      <c r="CS2" s="4"/>
      <c r="CT2" s="4"/>
      <c r="CU2" s="4"/>
      <c r="CV2" s="4"/>
      <c r="CW2" s="4"/>
      <c r="CX2" s="4"/>
      <c r="CY2" s="4"/>
      <c r="CZ2" s="4"/>
      <c r="DA2" s="4"/>
      <c r="DB2" s="4"/>
      <c r="DC2" s="4"/>
      <c r="DD2" s="4"/>
      <c r="DE2" s="4"/>
      <c r="DF2" s="4"/>
      <c r="DG2" s="4"/>
      <c r="DH2" s="4"/>
      <c r="DI2" s="62"/>
    </row>
    <row r="3" spans="1:115">
      <c r="A3" s="61"/>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62"/>
    </row>
    <row r="4" spans="1:115">
      <c r="A4" s="61"/>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62"/>
    </row>
    <row r="5" spans="1:115">
      <c r="A5" s="61"/>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62"/>
      <c r="DK5" t="s">
        <v>83</v>
      </c>
    </row>
    <row r="6" spans="1:115">
      <c r="A6" s="61"/>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62"/>
    </row>
    <row r="7" spans="1:115">
      <c r="A7" s="61"/>
      <c r="B7" s="4"/>
      <c r="C7" s="4"/>
      <c r="D7" s="4"/>
      <c r="E7" s="4"/>
      <c r="F7" s="4"/>
      <c r="G7" s="4"/>
      <c r="H7" s="4"/>
      <c r="I7" s="4"/>
      <c r="J7" s="4"/>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62"/>
    </row>
    <row r="8" spans="1:115">
      <c r="A8" s="61"/>
      <c r="B8" s="4"/>
      <c r="C8" s="4"/>
      <c r="D8" s="4"/>
      <c r="E8" s="4"/>
      <c r="F8" s="4"/>
      <c r="G8" s="4"/>
      <c r="H8" s="4"/>
      <c r="I8" s="4"/>
      <c r="J8" s="4"/>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c r="DI8" s="62"/>
    </row>
    <row r="9" spans="1:115">
      <c r="A9" s="61"/>
      <c r="B9" s="4"/>
      <c r="C9" s="4"/>
      <c r="D9" s="4"/>
      <c r="E9" s="4"/>
      <c r="F9" s="4"/>
      <c r="G9" s="4"/>
      <c r="H9" s="4"/>
      <c r="I9" s="4"/>
      <c r="J9" s="4"/>
      <c r="K9" s="4"/>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c r="DF9" s="4"/>
      <c r="DG9" s="4"/>
      <c r="DH9" s="4"/>
      <c r="DI9" s="62"/>
    </row>
    <row r="10" spans="1:115" ht="15.75" thickBot="1">
      <c r="A10" s="63"/>
      <c r="B10" s="64"/>
      <c r="C10" s="64"/>
      <c r="D10" s="64"/>
      <c r="E10" s="64"/>
      <c r="F10" s="64"/>
      <c r="G10" s="64"/>
      <c r="H10" s="64"/>
      <c r="I10" s="64"/>
      <c r="J10" s="64"/>
      <c r="K10" s="64"/>
      <c r="L10" s="64"/>
      <c r="M10" s="64"/>
      <c r="N10" s="64"/>
      <c r="O10" s="64"/>
      <c r="P10" s="64"/>
      <c r="Q10" s="64"/>
      <c r="R10" s="64"/>
      <c r="S10" s="64"/>
      <c r="T10" s="64"/>
      <c r="U10" s="64"/>
      <c r="V10" s="64"/>
      <c r="W10" s="64"/>
      <c r="X10" s="64"/>
      <c r="Y10" s="64"/>
      <c r="Z10" s="64"/>
      <c r="AA10" s="64"/>
      <c r="AB10" s="64"/>
      <c r="AC10" s="64"/>
      <c r="AD10" s="64"/>
      <c r="AE10" s="64"/>
      <c r="AF10" s="64"/>
      <c r="AG10" s="64"/>
      <c r="AH10" s="64"/>
      <c r="AI10" s="64"/>
      <c r="AJ10" s="64"/>
      <c r="AK10" s="64"/>
      <c r="AL10" s="64"/>
      <c r="AM10" s="64"/>
      <c r="AN10" s="64"/>
      <c r="AO10" s="64"/>
      <c r="AP10" s="64"/>
      <c r="AQ10" s="64"/>
      <c r="AR10" s="64"/>
      <c r="AS10" s="64"/>
      <c r="AT10" s="64"/>
      <c r="AU10" s="64"/>
      <c r="AV10" s="64"/>
      <c r="AW10" s="64"/>
      <c r="AX10" s="64"/>
      <c r="AY10" s="64"/>
      <c r="AZ10" s="64"/>
      <c r="BA10" s="64"/>
      <c r="BB10" s="64"/>
      <c r="BC10" s="64"/>
      <c r="BD10" s="64"/>
      <c r="BE10" s="64"/>
      <c r="BF10" s="64"/>
      <c r="BG10" s="64"/>
      <c r="BH10" s="64"/>
      <c r="BI10" s="64"/>
      <c r="BJ10" s="64"/>
      <c r="BK10" s="64"/>
      <c r="BL10" s="64"/>
      <c r="BM10" s="64"/>
      <c r="BN10" s="64"/>
      <c r="BO10" s="64"/>
      <c r="BP10" s="64"/>
      <c r="BQ10" s="64"/>
      <c r="BR10" s="64"/>
      <c r="BS10" s="64"/>
      <c r="BT10" s="64"/>
      <c r="BU10" s="64"/>
      <c r="BV10" s="64"/>
      <c r="BW10" s="64"/>
      <c r="BX10" s="64"/>
      <c r="BY10" s="64"/>
      <c r="BZ10" s="64"/>
      <c r="CA10" s="64"/>
      <c r="CB10" s="64"/>
      <c r="CC10" s="64"/>
      <c r="CD10" s="64"/>
      <c r="CE10" s="64"/>
      <c r="CF10" s="64"/>
      <c r="CG10" s="64"/>
      <c r="CH10" s="64"/>
      <c r="CI10" s="64"/>
      <c r="CJ10" s="64"/>
      <c r="CK10" s="64"/>
      <c r="CL10" s="64"/>
      <c r="CM10" s="64"/>
      <c r="CN10" s="64"/>
      <c r="CO10" s="64"/>
      <c r="CP10" s="64"/>
      <c r="CQ10" s="64"/>
      <c r="CR10" s="64"/>
      <c r="CS10" s="64"/>
      <c r="CT10" s="64"/>
      <c r="CU10" s="64"/>
      <c r="CV10" s="64"/>
      <c r="CW10" s="64"/>
      <c r="CX10" s="64"/>
      <c r="CY10" s="64"/>
      <c r="CZ10" s="64"/>
      <c r="DA10" s="64"/>
      <c r="DB10" s="64"/>
      <c r="DC10" s="64"/>
      <c r="DD10" s="64"/>
      <c r="DE10" s="64"/>
      <c r="DF10" s="64"/>
      <c r="DG10" s="64"/>
      <c r="DH10" s="64"/>
      <c r="DI10" s="65"/>
    </row>
    <row r="12" spans="1:115">
      <c r="DB12">
        <v>2</v>
      </c>
    </row>
    <row r="13" spans="1:115">
      <c r="I13" t="s">
        <v>84</v>
      </c>
      <c r="T13" t="s">
        <v>85</v>
      </c>
      <c r="AD13" t="s">
        <v>86</v>
      </c>
      <c r="AN13" t="s">
        <v>87</v>
      </c>
      <c r="BQ13" t="s">
        <v>88</v>
      </c>
      <c r="BY13" t="s">
        <v>89</v>
      </c>
      <c r="CT13" t="s">
        <v>90</v>
      </c>
      <c r="DB13">
        <v>2</v>
      </c>
    </row>
    <row r="14" spans="1:115">
      <c r="I14" t="s">
        <v>91</v>
      </c>
      <c r="T14" t="s">
        <v>92</v>
      </c>
      <c r="AD14" t="s">
        <v>93</v>
      </c>
      <c r="AN14" t="s">
        <v>94</v>
      </c>
      <c r="BQ14" t="s">
        <v>95</v>
      </c>
      <c r="DB14">
        <v>12</v>
      </c>
    </row>
    <row r="15" spans="1:115">
      <c r="T15" t="s">
        <v>96</v>
      </c>
      <c r="AN15" t="s">
        <v>97</v>
      </c>
      <c r="BQ15" t="s">
        <v>98</v>
      </c>
      <c r="DB15">
        <v>12</v>
      </c>
    </row>
    <row r="16" spans="1:115">
      <c r="DB16">
        <v>4</v>
      </c>
    </row>
    <row r="17" spans="106:106">
      <c r="DB17">
        <f>SUM(DB12:DB16)</f>
        <v>32</v>
      </c>
    </row>
  </sheetData>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sheetPr>
    <pageSetUpPr fitToPage="1"/>
  </sheetPr>
  <dimension ref="B1:L90"/>
  <sheetViews>
    <sheetView showGridLines="0" workbookViewId="0">
      <selection activeCell="G13" sqref="G13"/>
    </sheetView>
  </sheetViews>
  <sheetFormatPr defaultRowHeight="15"/>
  <cols>
    <col min="1" max="1" width="2.28515625" customWidth="1"/>
    <col min="2" max="2" width="19.7109375" customWidth="1"/>
    <col min="3" max="3" width="16.5703125" customWidth="1"/>
    <col min="4" max="5" width="11" style="87" customWidth="1"/>
    <col min="6" max="6" width="11.7109375" customWidth="1"/>
    <col min="7" max="7" width="10.5703125" style="90" bestFit="1" customWidth="1"/>
    <col min="9" max="9" width="13.28515625" customWidth="1"/>
    <col min="10" max="10" width="9.140625" style="90"/>
  </cols>
  <sheetData>
    <row r="1" spans="2:10" ht="21">
      <c r="B1" s="85" t="s">
        <v>146</v>
      </c>
    </row>
    <row r="2" spans="2:10" ht="30">
      <c r="F2" s="88" t="s">
        <v>105</v>
      </c>
      <c r="G2" s="91"/>
      <c r="H2" s="34"/>
      <c r="I2" s="88" t="s">
        <v>106</v>
      </c>
      <c r="J2" s="91"/>
    </row>
    <row r="3" spans="2:10" ht="21.75" thickBot="1">
      <c r="B3" s="84" t="s">
        <v>100</v>
      </c>
      <c r="F3" s="89" t="s">
        <v>103</v>
      </c>
      <c r="G3" s="92" t="s">
        <v>104</v>
      </c>
      <c r="H3" s="34"/>
      <c r="I3" s="89" t="s">
        <v>103</v>
      </c>
      <c r="J3" s="92" t="s">
        <v>104</v>
      </c>
    </row>
    <row r="4" spans="2:10">
      <c r="B4" t="s">
        <v>101</v>
      </c>
      <c r="C4" t="s">
        <v>102</v>
      </c>
      <c r="D4" s="87">
        <f>(22*12)+5</f>
        <v>269</v>
      </c>
      <c r="E4" s="87">
        <f>(27*12)+10</f>
        <v>334</v>
      </c>
      <c r="F4" s="79">
        <f>E4*D4</f>
        <v>89846</v>
      </c>
      <c r="G4" s="93">
        <f>F4/144</f>
        <v>623.93055555555554</v>
      </c>
      <c r="I4" s="81">
        <f>(D4+5+12)*(E4+5+6)</f>
        <v>98670</v>
      </c>
      <c r="J4" s="93">
        <f>I4/144</f>
        <v>685.20833333333337</v>
      </c>
    </row>
    <row r="5" spans="2:10">
      <c r="B5" s="32" t="s">
        <v>107</v>
      </c>
      <c r="C5" t="s">
        <v>109</v>
      </c>
      <c r="D5" s="87">
        <v>33</v>
      </c>
      <c r="E5" s="87">
        <v>44</v>
      </c>
      <c r="F5" s="79">
        <f>E5*D5*-1</f>
        <v>-1452</v>
      </c>
      <c r="G5" s="93">
        <f t="shared" ref="G5:G10" si="0">F5/144</f>
        <v>-10.083333333333334</v>
      </c>
      <c r="I5" s="81">
        <f>(D5+5)*(E5+5)*-1</f>
        <v>-1862</v>
      </c>
      <c r="J5" s="93">
        <f t="shared" ref="J5:J9" si="1">I5/144</f>
        <v>-12.930555555555555</v>
      </c>
    </row>
    <row r="6" spans="2:10">
      <c r="B6" s="32" t="s">
        <v>107</v>
      </c>
      <c r="C6" t="s">
        <v>110</v>
      </c>
      <c r="D6" s="87">
        <v>14</v>
      </c>
      <c r="E6" s="87">
        <v>32</v>
      </c>
      <c r="F6" s="79">
        <f t="shared" ref="F6:F9" si="2">E6*D6*-1</f>
        <v>-448</v>
      </c>
      <c r="G6" s="93">
        <f t="shared" si="0"/>
        <v>-3.1111111111111112</v>
      </c>
      <c r="I6" s="81">
        <f t="shared" ref="I6:I9" si="3">(D6+5)*(E6+5)*-1</f>
        <v>-703</v>
      </c>
      <c r="J6" s="93">
        <f t="shared" si="1"/>
        <v>-4.8819444444444446</v>
      </c>
    </row>
    <row r="7" spans="2:10">
      <c r="B7" s="32" t="s">
        <v>107</v>
      </c>
      <c r="C7" t="s">
        <v>111</v>
      </c>
      <c r="D7" s="87">
        <v>45</v>
      </c>
      <c r="E7" s="87">
        <v>36</v>
      </c>
      <c r="F7" s="79">
        <f t="shared" si="2"/>
        <v>-1620</v>
      </c>
      <c r="G7" s="93">
        <f t="shared" si="0"/>
        <v>-11.25</v>
      </c>
      <c r="I7" s="81">
        <f t="shared" si="3"/>
        <v>-2050</v>
      </c>
      <c r="J7" s="93">
        <f t="shared" si="1"/>
        <v>-14.236111111111111</v>
      </c>
    </row>
    <row r="8" spans="2:10">
      <c r="B8" s="32" t="s">
        <v>107</v>
      </c>
      <c r="C8" t="s">
        <v>112</v>
      </c>
      <c r="D8" s="87">
        <v>32</v>
      </c>
      <c r="E8" s="87">
        <v>113</v>
      </c>
      <c r="F8" s="79">
        <f t="shared" si="2"/>
        <v>-3616</v>
      </c>
      <c r="G8" s="93">
        <f t="shared" si="0"/>
        <v>-25.111111111111111</v>
      </c>
      <c r="I8" s="81">
        <f t="shared" si="3"/>
        <v>-4366</v>
      </c>
      <c r="J8" s="93">
        <f t="shared" si="1"/>
        <v>-30.319444444444443</v>
      </c>
    </row>
    <row r="9" spans="2:10">
      <c r="B9" s="33" t="s">
        <v>108</v>
      </c>
      <c r="C9" t="s">
        <v>113</v>
      </c>
      <c r="D9" s="87">
        <v>48</v>
      </c>
      <c r="E9" s="87">
        <v>144</v>
      </c>
      <c r="F9" s="79">
        <f t="shared" si="2"/>
        <v>-6912</v>
      </c>
      <c r="G9" s="93">
        <f t="shared" si="0"/>
        <v>-48</v>
      </c>
      <c r="I9" s="81">
        <f t="shared" si="3"/>
        <v>-7897</v>
      </c>
      <c r="J9" s="93">
        <f t="shared" si="1"/>
        <v>-54.840277777777779</v>
      </c>
    </row>
    <row r="10" spans="2:10" ht="15.75" thickBot="1">
      <c r="B10" s="32" t="s">
        <v>114</v>
      </c>
      <c r="F10" s="82">
        <f>SUM(F4:F9)</f>
        <v>75798</v>
      </c>
      <c r="G10" s="94">
        <f t="shared" si="0"/>
        <v>526.375</v>
      </c>
      <c r="H10" s="83"/>
      <c r="I10" s="82">
        <f>SUM(I4:I9)</f>
        <v>81792</v>
      </c>
      <c r="J10" s="97">
        <f>SUM(J4:J9)</f>
        <v>568</v>
      </c>
    </row>
    <row r="11" spans="2:10" ht="15.75" thickTop="1"/>
    <row r="12" spans="2:10" ht="21.75" thickBot="1">
      <c r="B12" s="84" t="s">
        <v>115</v>
      </c>
      <c r="F12" s="64" t="s">
        <v>103</v>
      </c>
      <c r="G12" s="95" t="s">
        <v>104</v>
      </c>
      <c r="I12" s="64" t="s">
        <v>103</v>
      </c>
      <c r="J12" s="95" t="s">
        <v>104</v>
      </c>
    </row>
    <row r="13" spans="2:10" ht="15.75" thickBot="1">
      <c r="B13" t="s">
        <v>101</v>
      </c>
      <c r="C13" t="s">
        <v>116</v>
      </c>
      <c r="D13" s="87">
        <f>(27*12)+6</f>
        <v>330</v>
      </c>
      <c r="E13" s="87">
        <f>(6*12)+8</f>
        <v>80</v>
      </c>
      <c r="F13" s="79">
        <f>E13*D13</f>
        <v>26400</v>
      </c>
      <c r="G13" s="93">
        <f>F13/144</f>
        <v>183.33333333333334</v>
      </c>
      <c r="I13" s="81">
        <f>(D13+5+6)*(E13+5)</f>
        <v>28985</v>
      </c>
      <c r="J13" s="93">
        <f>I13/144</f>
        <v>201.28472222222223</v>
      </c>
    </row>
    <row r="14" spans="2:10">
      <c r="B14" s="58" t="s">
        <v>117</v>
      </c>
      <c r="C14" s="59"/>
      <c r="D14" s="99"/>
      <c r="E14" s="99"/>
      <c r="F14" s="59"/>
      <c r="G14" s="100">
        <f>G13+G10</f>
        <v>709.70833333333337</v>
      </c>
      <c r="H14" s="59"/>
      <c r="I14" s="59"/>
      <c r="J14" s="101"/>
    </row>
    <row r="15" spans="2:10">
      <c r="B15" s="61" t="s">
        <v>118</v>
      </c>
      <c r="C15" s="4"/>
      <c r="D15" s="102"/>
      <c r="E15" s="102"/>
      <c r="F15" s="4"/>
      <c r="G15" s="103">
        <f>G14*41.5</f>
        <v>29452.895833333336</v>
      </c>
      <c r="H15" s="4"/>
      <c r="I15" s="4"/>
      <c r="J15" s="104"/>
    </row>
    <row r="16" spans="2:10" ht="15.75" thickBot="1">
      <c r="B16" s="63" t="s">
        <v>119</v>
      </c>
      <c r="C16" s="64"/>
      <c r="D16" s="105"/>
      <c r="E16" s="105"/>
      <c r="F16" s="64"/>
      <c r="G16" s="106">
        <f>G15/1000*6</f>
        <v>176.717375</v>
      </c>
      <c r="H16" s="64"/>
      <c r="I16" s="64"/>
      <c r="J16" s="107"/>
    </row>
    <row r="18" spans="2:10" ht="21.75" thickBot="1">
      <c r="B18" s="85" t="s">
        <v>147</v>
      </c>
      <c r="F18" s="64" t="s">
        <v>103</v>
      </c>
      <c r="G18" s="95" t="s">
        <v>104</v>
      </c>
      <c r="I18" s="64" t="s">
        <v>103</v>
      </c>
      <c r="J18" s="95" t="s">
        <v>104</v>
      </c>
    </row>
    <row r="19" spans="2:10">
      <c r="B19" t="s">
        <v>101</v>
      </c>
      <c r="C19" t="s">
        <v>120</v>
      </c>
      <c r="D19" s="87">
        <f>21*12</f>
        <v>252</v>
      </c>
      <c r="E19" s="87">
        <f>(23*12)+8</f>
        <v>284</v>
      </c>
      <c r="F19" s="79">
        <f>E19*D19</f>
        <v>71568</v>
      </c>
      <c r="G19" s="93">
        <f>F19/144</f>
        <v>497</v>
      </c>
      <c r="I19" s="81">
        <f>(D19+5+6)*(E19+5+6)</f>
        <v>77585</v>
      </c>
      <c r="J19" s="93">
        <f>I19/144</f>
        <v>538.78472222222217</v>
      </c>
    </row>
    <row r="21" spans="2:10" ht="21.75" thickBot="1">
      <c r="B21" s="84" t="s">
        <v>121</v>
      </c>
      <c r="F21" s="64" t="s">
        <v>103</v>
      </c>
      <c r="G21" s="95" t="s">
        <v>104</v>
      </c>
      <c r="I21" s="64" t="s">
        <v>103</v>
      </c>
      <c r="J21" s="95" t="s">
        <v>104</v>
      </c>
    </row>
    <row r="22" spans="2:10">
      <c r="B22" t="s">
        <v>101</v>
      </c>
      <c r="C22" s="32" t="s">
        <v>122</v>
      </c>
      <c r="D22" s="87">
        <f>(23*12)+6</f>
        <v>282</v>
      </c>
      <c r="E22" s="87">
        <f>(27*12)+10</f>
        <v>334</v>
      </c>
      <c r="F22" s="79">
        <f>E22*D22</f>
        <v>94188</v>
      </c>
      <c r="G22" s="93">
        <f>F22/144</f>
        <v>654.08333333333337</v>
      </c>
      <c r="I22" s="81">
        <f>(D22+5)*(E22+5)</f>
        <v>97293</v>
      </c>
      <c r="J22" s="93">
        <f>I22/144</f>
        <v>675.64583333333337</v>
      </c>
    </row>
    <row r="24" spans="2:10">
      <c r="B24" s="32" t="s">
        <v>148</v>
      </c>
      <c r="G24" s="96">
        <f>G22+G19+G13+G10</f>
        <v>1860.7916666666667</v>
      </c>
      <c r="J24" s="96">
        <f>J22+J19+J13+J4</f>
        <v>2100.9236111111113</v>
      </c>
    </row>
    <row r="26" spans="2:10" ht="21.75" thickBot="1">
      <c r="B26" s="85" t="s">
        <v>123</v>
      </c>
      <c r="F26" s="64" t="s">
        <v>103</v>
      </c>
      <c r="G26" s="95" t="s">
        <v>104</v>
      </c>
      <c r="I26" s="64" t="s">
        <v>103</v>
      </c>
      <c r="J26" s="95" t="s">
        <v>104</v>
      </c>
    </row>
    <row r="27" spans="2:10">
      <c r="C27" s="32" t="s">
        <v>125</v>
      </c>
      <c r="D27" s="87">
        <f>50*12</f>
        <v>600</v>
      </c>
      <c r="E27" s="87">
        <f>(38*12)+8</f>
        <v>464</v>
      </c>
      <c r="F27" s="79">
        <f>E27*D27</f>
        <v>278400</v>
      </c>
      <c r="G27" s="93">
        <f>F27/144</f>
        <v>1933.3333333333333</v>
      </c>
      <c r="I27" s="81">
        <f>(D27+5+12)*(E27+5+12)</f>
        <v>296777</v>
      </c>
      <c r="J27" s="93">
        <f>I27/144</f>
        <v>2060.9513888888887</v>
      </c>
    </row>
    <row r="28" spans="2:10">
      <c r="B28" t="s">
        <v>107</v>
      </c>
      <c r="C28" s="32" t="s">
        <v>124</v>
      </c>
      <c r="D28" s="87">
        <v>54</v>
      </c>
      <c r="E28" s="87">
        <f>(18*12)+8</f>
        <v>224</v>
      </c>
      <c r="F28" s="79">
        <f>E28*D28</f>
        <v>12096</v>
      </c>
      <c r="G28" s="93">
        <f>F28/144*-1</f>
        <v>-84</v>
      </c>
      <c r="I28" s="81">
        <f>F28</f>
        <v>12096</v>
      </c>
      <c r="J28" s="93">
        <f>I28/144*-1</f>
        <v>-84</v>
      </c>
    </row>
    <row r="29" spans="2:10">
      <c r="B29" s="32" t="s">
        <v>126</v>
      </c>
      <c r="C29" t="s">
        <v>127</v>
      </c>
      <c r="D29" s="87">
        <v>32</v>
      </c>
      <c r="E29" s="87">
        <v>89</v>
      </c>
      <c r="F29" s="79">
        <f t="shared" ref="F29:F30" si="4">E29*D29</f>
        <v>2848</v>
      </c>
      <c r="G29" s="93">
        <f t="shared" ref="G29:G30" si="5">F29/144*-1</f>
        <v>-19.777777777777779</v>
      </c>
      <c r="I29" s="81">
        <f>F29</f>
        <v>2848</v>
      </c>
      <c r="J29" s="93">
        <f t="shared" ref="J29:J30" si="6">I29/144*-1</f>
        <v>-19.777777777777779</v>
      </c>
    </row>
    <row r="30" spans="2:10">
      <c r="B30" t="s">
        <v>107</v>
      </c>
      <c r="C30" t="s">
        <v>128</v>
      </c>
      <c r="D30" s="87">
        <f>8*12</f>
        <v>96</v>
      </c>
      <c r="E30" s="87">
        <f>(15*12)+3</f>
        <v>183</v>
      </c>
      <c r="F30" s="79">
        <f t="shared" si="4"/>
        <v>17568</v>
      </c>
      <c r="G30" s="93">
        <f t="shared" si="5"/>
        <v>-122</v>
      </c>
      <c r="I30" s="81">
        <f>F30</f>
        <v>17568</v>
      </c>
      <c r="J30" s="93">
        <f t="shared" si="6"/>
        <v>-122</v>
      </c>
    </row>
    <row r="31" spans="2:10" ht="15.75" thickBot="1">
      <c r="G31" s="97">
        <f>SUM(G27:G30)</f>
        <v>1707.5555555555554</v>
      </c>
      <c r="J31" s="97">
        <f>SUM(J27:J30)</f>
        <v>1835.1736111111109</v>
      </c>
    </row>
    <row r="32" spans="2:10" ht="15.75" thickTop="1"/>
    <row r="33" spans="2:10" ht="21.75" thickBot="1">
      <c r="B33" s="86" t="s">
        <v>129</v>
      </c>
      <c r="F33" s="64" t="s">
        <v>103</v>
      </c>
      <c r="G33" s="95" t="s">
        <v>104</v>
      </c>
      <c r="I33" s="64" t="s">
        <v>103</v>
      </c>
      <c r="J33" s="95" t="s">
        <v>104</v>
      </c>
    </row>
    <row r="34" spans="2:10">
      <c r="C34" s="32" t="s">
        <v>125</v>
      </c>
      <c r="D34" s="87">
        <f>50*12</f>
        <v>600</v>
      </c>
      <c r="E34" s="87">
        <f>(38*12)+8</f>
        <v>464</v>
      </c>
      <c r="F34" s="79">
        <f>E34*D34</f>
        <v>278400</v>
      </c>
      <c r="G34" s="93">
        <f>F34/144</f>
        <v>1933.3333333333333</v>
      </c>
      <c r="I34" s="81">
        <f>(D34+5+12)*(E34+5+12)</f>
        <v>296777</v>
      </c>
      <c r="J34" s="93">
        <f>I34/144</f>
        <v>2060.9513888888887</v>
      </c>
    </row>
    <row r="35" spans="2:10">
      <c r="B35" t="s">
        <v>107</v>
      </c>
      <c r="C35" s="32" t="s">
        <v>124</v>
      </c>
      <c r="D35" s="87">
        <v>54</v>
      </c>
      <c r="E35" s="87">
        <f>(18*12)+8</f>
        <v>224</v>
      </c>
      <c r="F35" s="79">
        <f>E35*D35</f>
        <v>12096</v>
      </c>
      <c r="G35" s="93">
        <f>F35/144*-1</f>
        <v>-84</v>
      </c>
      <c r="I35" s="81">
        <f>F35</f>
        <v>12096</v>
      </c>
      <c r="J35" s="93">
        <f>I35/144*-1</f>
        <v>-84</v>
      </c>
    </row>
    <row r="36" spans="2:10">
      <c r="B36" t="s">
        <v>107</v>
      </c>
      <c r="C36" t="s">
        <v>128</v>
      </c>
      <c r="D36" s="87">
        <f>8*12</f>
        <v>96</v>
      </c>
      <c r="E36" s="87">
        <f>(15*12)+3</f>
        <v>183</v>
      </c>
      <c r="F36" s="79">
        <f t="shared" ref="F36" si="7">E36*D36</f>
        <v>17568</v>
      </c>
      <c r="G36" s="93">
        <f t="shared" ref="G36" si="8">F36/144*-1</f>
        <v>-122</v>
      </c>
      <c r="I36" s="81">
        <f>F36</f>
        <v>17568</v>
      </c>
      <c r="J36" s="93">
        <f t="shared" ref="J36" si="9">I36/144*-1</f>
        <v>-122</v>
      </c>
    </row>
    <row r="37" spans="2:10" ht="15.75" thickBot="1">
      <c r="G37" s="97">
        <f>SUM(G34:G36)</f>
        <v>1727.3333333333333</v>
      </c>
      <c r="J37" s="97">
        <f>SUM(J34:J36)</f>
        <v>1854.9513888888887</v>
      </c>
    </row>
    <row r="38" spans="2:10" ht="15.75" thickTop="1"/>
    <row r="39" spans="2:10" ht="21.75" thickBot="1">
      <c r="B39" s="86" t="s">
        <v>130</v>
      </c>
      <c r="F39" s="64" t="s">
        <v>103</v>
      </c>
      <c r="G39" s="95" t="s">
        <v>104</v>
      </c>
      <c r="I39" s="64" t="s">
        <v>103</v>
      </c>
      <c r="J39" s="95" t="s">
        <v>104</v>
      </c>
    </row>
    <row r="40" spans="2:10">
      <c r="C40" s="32" t="s">
        <v>125</v>
      </c>
      <c r="D40" s="87">
        <f>50*12</f>
        <v>600</v>
      </c>
      <c r="E40" s="87">
        <f>(38*12)+8</f>
        <v>464</v>
      </c>
      <c r="F40" s="79">
        <f>E40*D40</f>
        <v>278400</v>
      </c>
      <c r="G40" s="93">
        <f>F40/144</f>
        <v>1933.3333333333333</v>
      </c>
      <c r="I40" s="81">
        <f>(D40+8)*(E40+5+12)</f>
        <v>292448</v>
      </c>
      <c r="J40" s="93">
        <f>I40/144</f>
        <v>2030.8888888888889</v>
      </c>
    </row>
    <row r="41" spans="2:10">
      <c r="B41" t="s">
        <v>107</v>
      </c>
      <c r="C41" s="32" t="s">
        <v>124</v>
      </c>
      <c r="D41" s="87">
        <v>54</v>
      </c>
      <c r="E41" s="87">
        <f>(18*12)+8</f>
        <v>224</v>
      </c>
      <c r="F41" s="79">
        <f>E41*D41</f>
        <v>12096</v>
      </c>
      <c r="G41" s="93">
        <f>F41/144*-1</f>
        <v>-84</v>
      </c>
      <c r="I41" s="81">
        <f>F41</f>
        <v>12096</v>
      </c>
      <c r="J41" s="93">
        <f>I41/144*-1</f>
        <v>-84</v>
      </c>
    </row>
    <row r="42" spans="2:10">
      <c r="B42" t="s">
        <v>107</v>
      </c>
      <c r="C42" t="s">
        <v>128</v>
      </c>
      <c r="D42" s="87">
        <f>8*12</f>
        <v>96</v>
      </c>
      <c r="E42" s="87">
        <f>(15*12)+3</f>
        <v>183</v>
      </c>
      <c r="F42" s="79">
        <f t="shared" ref="F42" si="10">E42*D42</f>
        <v>17568</v>
      </c>
      <c r="G42" s="93">
        <f t="shared" ref="G42:G43" si="11">F42/144*-1</f>
        <v>-122</v>
      </c>
      <c r="I42" s="81">
        <f>F42</f>
        <v>17568</v>
      </c>
      <c r="J42" s="93">
        <f t="shared" ref="J42:J43" si="12">I42/144*-1</f>
        <v>-122</v>
      </c>
    </row>
    <row r="43" spans="2:10">
      <c r="B43" t="s">
        <v>131</v>
      </c>
      <c r="C43" t="s">
        <v>133</v>
      </c>
      <c r="D43" s="87">
        <f>22*12</f>
        <v>264</v>
      </c>
      <c r="E43" s="87">
        <f>(17*12)+3</f>
        <v>207</v>
      </c>
      <c r="F43" s="79">
        <f t="shared" ref="F43" si="13">E43*D43</f>
        <v>54648</v>
      </c>
      <c r="G43" s="93">
        <f t="shared" si="11"/>
        <v>-379.5</v>
      </c>
      <c r="I43" s="81">
        <f>F43</f>
        <v>54648</v>
      </c>
      <c r="J43" s="93">
        <f t="shared" si="12"/>
        <v>-379.5</v>
      </c>
    </row>
    <row r="44" spans="2:10">
      <c r="B44" t="s">
        <v>132</v>
      </c>
      <c r="C44" t="s">
        <v>135</v>
      </c>
      <c r="D44" s="87">
        <f>15*12</f>
        <v>180</v>
      </c>
      <c r="E44" s="87">
        <v>144</v>
      </c>
      <c r="F44" s="79">
        <f t="shared" ref="F44" si="14">E44*D44</f>
        <v>25920</v>
      </c>
      <c r="G44" s="93">
        <f>F44/144</f>
        <v>180</v>
      </c>
      <c r="I44" s="81">
        <f>F44</f>
        <v>25920</v>
      </c>
      <c r="J44" s="93">
        <f>I44/144</f>
        <v>180</v>
      </c>
    </row>
    <row r="45" spans="2:10">
      <c r="B45" s="32" t="s">
        <v>126</v>
      </c>
      <c r="C45" t="s">
        <v>127</v>
      </c>
      <c r="D45" s="87">
        <v>32</v>
      </c>
      <c r="E45" s="87">
        <v>89</v>
      </c>
      <c r="F45" s="79">
        <f t="shared" ref="F45" si="15">E45*D45</f>
        <v>2848</v>
      </c>
      <c r="G45" s="93">
        <f t="shared" ref="G45" si="16">F45/144*-1</f>
        <v>-19.777777777777779</v>
      </c>
      <c r="I45" s="81">
        <f>F45</f>
        <v>2848</v>
      </c>
      <c r="J45" s="93">
        <f t="shared" ref="J45" si="17">I45/144*-1</f>
        <v>-19.777777777777779</v>
      </c>
    </row>
    <row r="46" spans="2:10" ht="15.75" thickBot="1">
      <c r="G46" s="97">
        <f>SUM(G40:G45)</f>
        <v>1508.0555555555554</v>
      </c>
      <c r="J46" s="97">
        <f>SUM(J40:J45)</f>
        <v>1605.6111111111111</v>
      </c>
    </row>
    <row r="47" spans="2:10" ht="15.75" thickTop="1"/>
    <row r="48" spans="2:10" ht="15.75" thickBot="1">
      <c r="B48" t="s">
        <v>134</v>
      </c>
      <c r="C48" s="32" t="s">
        <v>136</v>
      </c>
      <c r="D48" s="87">
        <v>55</v>
      </c>
      <c r="E48" s="87">
        <v>89</v>
      </c>
      <c r="F48" s="79">
        <f t="shared" ref="F48" si="18">E48*D48</f>
        <v>4895</v>
      </c>
      <c r="G48" s="94">
        <f>F48/144</f>
        <v>33.993055555555557</v>
      </c>
      <c r="I48" s="81">
        <f>F48</f>
        <v>4895</v>
      </c>
      <c r="J48" s="94">
        <f>I48/144</f>
        <v>33.993055555555557</v>
      </c>
    </row>
    <row r="49" spans="2:10" ht="15.75" thickTop="1"/>
    <row r="50" spans="2:10" ht="21.75" thickBot="1">
      <c r="B50" s="85" t="s">
        <v>137</v>
      </c>
      <c r="F50" s="64" t="s">
        <v>103</v>
      </c>
      <c r="G50" s="95" t="s">
        <v>104</v>
      </c>
      <c r="I50" s="64" t="s">
        <v>103</v>
      </c>
      <c r="J50" s="95" t="s">
        <v>104</v>
      </c>
    </row>
    <row r="51" spans="2:10">
      <c r="C51" s="32" t="s">
        <v>139</v>
      </c>
      <c r="D51" s="87">
        <f>(21*12)+3</f>
        <v>255</v>
      </c>
      <c r="E51" s="87">
        <f>21*12</f>
        <v>252</v>
      </c>
      <c r="F51" s="79">
        <f>E51*D51</f>
        <v>64260</v>
      </c>
      <c r="G51" s="93">
        <f>F51/144</f>
        <v>446.25</v>
      </c>
      <c r="I51" s="81">
        <f>(D51)*(E51+5+12)</f>
        <v>68595</v>
      </c>
      <c r="J51" s="93">
        <f>I51/144</f>
        <v>476.35416666666669</v>
      </c>
    </row>
    <row r="53" spans="2:10" ht="21.75" thickBot="1">
      <c r="B53" s="85" t="s">
        <v>143</v>
      </c>
      <c r="F53" s="64" t="s">
        <v>103</v>
      </c>
      <c r="G53" s="95" t="s">
        <v>104</v>
      </c>
      <c r="I53" s="64" t="s">
        <v>103</v>
      </c>
      <c r="J53" s="95" t="s">
        <v>104</v>
      </c>
    </row>
    <row r="54" spans="2:10">
      <c r="C54" s="32" t="s">
        <v>142</v>
      </c>
      <c r="D54" s="87">
        <v>144</v>
      </c>
      <c r="E54" s="87">
        <f>40*12</f>
        <v>480</v>
      </c>
      <c r="F54" s="79">
        <f>E54*D54</f>
        <v>69120</v>
      </c>
      <c r="G54" s="93">
        <f>F54/144</f>
        <v>480</v>
      </c>
      <c r="I54" s="81">
        <f>(D54)*(E54+5+12)</f>
        <v>71568</v>
      </c>
      <c r="J54" s="93">
        <f>I54/144</f>
        <v>497</v>
      </c>
    </row>
    <row r="55" spans="2:10">
      <c r="C55" s="32"/>
      <c r="F55" s="79"/>
      <c r="G55" s="93"/>
      <c r="I55" s="81"/>
      <c r="J55" s="93"/>
    </row>
    <row r="56" spans="2:10" ht="21.75" thickBot="1">
      <c r="B56" s="85" t="s">
        <v>144</v>
      </c>
      <c r="F56" s="64" t="s">
        <v>103</v>
      </c>
      <c r="G56" s="95" t="s">
        <v>104</v>
      </c>
      <c r="I56" s="64" t="s">
        <v>103</v>
      </c>
      <c r="J56" s="95" t="s">
        <v>104</v>
      </c>
    </row>
    <row r="57" spans="2:10">
      <c r="C57" s="32" t="s">
        <v>142</v>
      </c>
      <c r="D57" s="87">
        <v>144</v>
      </c>
      <c r="E57" s="87">
        <f>40*12</f>
        <v>480</v>
      </c>
      <c r="F57" s="79">
        <f>E57*D57</f>
        <v>69120</v>
      </c>
      <c r="G57" s="93">
        <f>F57/144</f>
        <v>480</v>
      </c>
      <c r="I57" s="81">
        <f>(D57)*(E57+5+12)</f>
        <v>71568</v>
      </c>
      <c r="J57" s="93">
        <f>I57/144</f>
        <v>497</v>
      </c>
    </row>
    <row r="58" spans="2:10" ht="30">
      <c r="F58" s="80" t="s">
        <v>105</v>
      </c>
      <c r="G58" s="98"/>
      <c r="I58" s="80" t="s">
        <v>106</v>
      </c>
    </row>
    <row r="59" spans="2:10" ht="15.75" thickBot="1">
      <c r="F59" s="64"/>
      <c r="G59" s="95" t="s">
        <v>104</v>
      </c>
      <c r="I59" s="64"/>
      <c r="J59" s="95" t="s">
        <v>104</v>
      </c>
    </row>
    <row r="60" spans="2:10" ht="21.75" thickBot="1">
      <c r="B60" s="85" t="s">
        <v>138</v>
      </c>
      <c r="G60" s="97">
        <f>G51+G48+G46+G37+G31+G24+G54+G57</f>
        <v>8243.9791666666679</v>
      </c>
      <c r="J60" s="97">
        <f>J51+J48+J46+J37+J31+J24+J54+J57</f>
        <v>8901.0069444444453</v>
      </c>
    </row>
    <row r="61" spans="2:10" ht="15.75" thickTop="1"/>
    <row r="62" spans="2:10">
      <c r="B62" t="s">
        <v>140</v>
      </c>
      <c r="G62" s="96">
        <f>G60-G63</f>
        <v>5652.6527777777792</v>
      </c>
      <c r="J62" s="96">
        <f>J60-J63</f>
        <v>6182.2291666666679</v>
      </c>
    </row>
    <row r="63" spans="2:10">
      <c r="B63" t="s">
        <v>141</v>
      </c>
      <c r="G63" s="96">
        <f>G51+G48+G22+G19+G54+G57</f>
        <v>2591.3263888888887</v>
      </c>
      <c r="J63" s="96">
        <f>J51+J48+J22+J19+J54+J57</f>
        <v>2718.7777777777778</v>
      </c>
    </row>
    <row r="64" spans="2:10" ht="15.75" thickBot="1">
      <c r="G64" s="97">
        <f>SUM(G62:G63)</f>
        <v>8243.9791666666679</v>
      </c>
      <c r="J64" s="97">
        <f>SUM(J62:J63)</f>
        <v>8901.0069444444453</v>
      </c>
    </row>
    <row r="65" spans="2:12" ht="15.75" thickTop="1"/>
    <row r="66" spans="2:12" ht="85.5" customHeight="1">
      <c r="B66" s="166" t="s">
        <v>145</v>
      </c>
      <c r="C66" s="167"/>
      <c r="D66" s="167"/>
      <c r="E66" s="167"/>
      <c r="F66" s="167"/>
      <c r="G66" s="167"/>
      <c r="H66" s="167"/>
      <c r="I66" s="167"/>
      <c r="J66" s="167"/>
      <c r="K66" s="167"/>
      <c r="L66" s="167"/>
    </row>
    <row r="70" spans="2:12">
      <c r="B70" s="34" t="s">
        <v>149</v>
      </c>
    </row>
    <row r="71" spans="2:12">
      <c r="B71" s="32" t="s">
        <v>150</v>
      </c>
    </row>
    <row r="72" spans="2:12">
      <c r="B72" s="32" t="s">
        <v>151</v>
      </c>
    </row>
    <row r="73" spans="2:12">
      <c r="B73" s="32" t="s">
        <v>152</v>
      </c>
    </row>
    <row r="74" spans="2:12">
      <c r="B74" s="32" t="s">
        <v>153</v>
      </c>
    </row>
    <row r="75" spans="2:12">
      <c r="B75" s="32" t="s">
        <v>154</v>
      </c>
    </row>
    <row r="76" spans="2:12">
      <c r="B76" s="33" t="s">
        <v>155</v>
      </c>
    </row>
    <row r="78" spans="2:12">
      <c r="B78" s="33" t="s">
        <v>156</v>
      </c>
    </row>
    <row r="79" spans="2:12">
      <c r="B79" s="33" t="s">
        <v>157</v>
      </c>
    </row>
    <row r="80" spans="2:12">
      <c r="B80" s="33" t="s">
        <v>158</v>
      </c>
    </row>
    <row r="81" spans="2:2">
      <c r="B81" s="33" t="s">
        <v>159</v>
      </c>
    </row>
    <row r="82" spans="2:2">
      <c r="B82" s="32" t="s">
        <v>160</v>
      </c>
    </row>
    <row r="84" spans="2:2">
      <c r="B84" s="33" t="s">
        <v>161</v>
      </c>
    </row>
    <row r="86" spans="2:2">
      <c r="B86" s="32" t="s">
        <v>162</v>
      </c>
    </row>
    <row r="87" spans="2:2">
      <c r="B87" s="32" t="s">
        <v>163</v>
      </c>
    </row>
    <row r="88" spans="2:2">
      <c r="B88" s="32" t="s">
        <v>164</v>
      </c>
    </row>
    <row r="89" spans="2:2">
      <c r="B89" s="32" t="s">
        <v>165</v>
      </c>
    </row>
    <row r="90" spans="2:2">
      <c r="B90" s="32" t="s">
        <v>166</v>
      </c>
    </row>
  </sheetData>
  <mergeCells count="1">
    <mergeCell ref="B66:L66"/>
  </mergeCells>
  <printOptions horizontalCentered="1"/>
  <pageMargins left="0.45" right="0.7" top="0.25" bottom="0.25" header="0.3" footer="0.3"/>
  <pageSetup scale="71" fitToHeight="2" orientation="portrait" r:id="rId1"/>
</worksheet>
</file>

<file path=xl/worksheets/sheet12.xml><?xml version="1.0" encoding="utf-8"?>
<worksheet xmlns="http://schemas.openxmlformats.org/spreadsheetml/2006/main" xmlns:r="http://schemas.openxmlformats.org/officeDocument/2006/relationships">
  <sheetPr>
    <pageSetUpPr fitToPage="1"/>
  </sheetPr>
  <dimension ref="A1:Q50"/>
  <sheetViews>
    <sheetView showGridLines="0" topLeftCell="A25" workbookViewId="0">
      <selection activeCell="D22" sqref="D22"/>
    </sheetView>
  </sheetViews>
  <sheetFormatPr defaultRowHeight="15"/>
  <cols>
    <col min="1" max="1" width="30.140625" customWidth="1"/>
    <col min="2" max="6" width="11.28515625" customWidth="1"/>
    <col min="7" max="7" width="11.28515625" style="124" customWidth="1"/>
    <col min="8" max="8" width="11.28515625" style="79" customWidth="1"/>
    <col min="9" max="9" width="11.28515625" customWidth="1"/>
    <col min="10" max="10" width="18.7109375" customWidth="1"/>
    <col min="11" max="11" width="11.28515625" style="79" customWidth="1"/>
  </cols>
  <sheetData>
    <row r="1" spans="1:11" ht="23.25">
      <c r="A1" s="159" t="s">
        <v>223</v>
      </c>
      <c r="B1" s="160"/>
      <c r="C1" s="160"/>
      <c r="D1" s="160"/>
      <c r="E1" s="160"/>
      <c r="F1" s="132"/>
      <c r="G1" s="133"/>
      <c r="H1" s="134"/>
    </row>
    <row r="2" spans="1:11" ht="23.25">
      <c r="A2" s="131" t="s">
        <v>224</v>
      </c>
      <c r="B2" s="160"/>
      <c r="C2" s="160"/>
      <c r="D2" s="160"/>
      <c r="E2" s="160"/>
      <c r="F2" s="132"/>
      <c r="G2" s="133"/>
      <c r="H2" s="134"/>
    </row>
    <row r="3" spans="1:11" ht="23.25">
      <c r="A3" s="161" t="s">
        <v>225</v>
      </c>
      <c r="B3" s="160"/>
      <c r="C3" s="160"/>
      <c r="D3" s="160"/>
      <c r="E3" s="160"/>
      <c r="F3" s="132"/>
      <c r="G3" s="133"/>
      <c r="H3" s="134"/>
    </row>
    <row r="4" spans="1:11" ht="15.75">
      <c r="A4" s="135"/>
      <c r="B4" s="136"/>
      <c r="C4" s="136"/>
      <c r="D4" s="136"/>
      <c r="E4" s="136"/>
      <c r="F4" s="136"/>
      <c r="G4" s="133"/>
      <c r="H4" s="134"/>
    </row>
    <row r="5" spans="1:11" ht="15.75">
      <c r="A5" s="135"/>
      <c r="B5" s="136"/>
      <c r="C5" s="136"/>
      <c r="D5" s="136"/>
      <c r="E5" s="136"/>
      <c r="F5" s="136"/>
      <c r="G5" s="133"/>
      <c r="H5" s="134"/>
    </row>
    <row r="6" spans="1:11" ht="16.5" thickBot="1">
      <c r="A6" s="137" t="s">
        <v>226</v>
      </c>
      <c r="B6" s="138"/>
      <c r="C6" s="139"/>
      <c r="D6" s="139"/>
      <c r="E6" s="140" t="s">
        <v>234</v>
      </c>
      <c r="F6" s="139"/>
      <c r="G6" s="141"/>
      <c r="H6" s="142"/>
    </row>
    <row r="7" spans="1:11">
      <c r="A7" s="143" t="s">
        <v>227</v>
      </c>
      <c r="B7" s="144">
        <v>1050</v>
      </c>
      <c r="C7" s="145" t="s">
        <v>230</v>
      </c>
      <c r="D7" s="146"/>
      <c r="E7" s="146">
        <v>26</v>
      </c>
      <c r="F7" s="145" t="s">
        <v>231</v>
      </c>
      <c r="G7" s="147"/>
      <c r="H7" s="148"/>
    </row>
    <row r="8" spans="1:11">
      <c r="A8" s="143" t="s">
        <v>228</v>
      </c>
      <c r="B8" s="144">
        <v>610</v>
      </c>
      <c r="C8" s="145" t="s">
        <v>230</v>
      </c>
      <c r="D8" s="146"/>
      <c r="E8" s="146">
        <v>6</v>
      </c>
      <c r="F8" s="145" t="s">
        <v>232</v>
      </c>
      <c r="G8" s="147"/>
      <c r="H8" s="148"/>
    </row>
    <row r="9" spans="1:11">
      <c r="A9" s="143" t="s">
        <v>229</v>
      </c>
      <c r="B9" s="144">
        <v>450</v>
      </c>
      <c r="C9" s="145" t="s">
        <v>230</v>
      </c>
      <c r="D9" s="146"/>
      <c r="E9" s="146">
        <v>4</v>
      </c>
      <c r="F9" s="145" t="s">
        <v>232</v>
      </c>
      <c r="G9" s="147"/>
      <c r="H9" s="148"/>
    </row>
    <row r="10" spans="1:11" ht="15.75" thickBot="1">
      <c r="A10" s="149"/>
      <c r="B10" s="150">
        <f>SUM(B7:B9)</f>
        <v>2110</v>
      </c>
      <c r="C10" s="146"/>
      <c r="D10" s="146"/>
      <c r="E10" s="146"/>
      <c r="F10" s="146"/>
      <c r="G10" s="147"/>
      <c r="H10" s="148"/>
    </row>
    <row r="11" spans="1:11" ht="15.75" thickTop="1">
      <c r="A11" s="149"/>
      <c r="B11" s="144"/>
      <c r="C11" s="146"/>
      <c r="D11" s="146"/>
      <c r="E11" s="146"/>
      <c r="F11" s="146"/>
      <c r="G11" s="147"/>
      <c r="H11" s="148"/>
    </row>
    <row r="12" spans="1:11" ht="15.75" thickBot="1">
      <c r="A12" s="149" t="s">
        <v>179</v>
      </c>
      <c r="B12" s="150">
        <v>600</v>
      </c>
      <c r="C12" s="145" t="s">
        <v>230</v>
      </c>
      <c r="D12" s="146"/>
      <c r="E12" s="151">
        <v>150</v>
      </c>
      <c r="F12" s="145" t="s">
        <v>233</v>
      </c>
      <c r="G12" s="147"/>
      <c r="H12" s="148"/>
    </row>
    <row r="13" spans="1:11" ht="15.75" thickTop="1">
      <c r="A13" s="149"/>
      <c r="B13" s="144"/>
      <c r="C13" s="146"/>
      <c r="D13" s="146"/>
      <c r="E13" s="146"/>
      <c r="F13" s="146"/>
      <c r="G13" s="147"/>
      <c r="H13" s="148"/>
    </row>
    <row r="14" spans="1:11">
      <c r="A14" s="4"/>
      <c r="B14" s="112"/>
      <c r="C14" s="4"/>
      <c r="D14" s="4"/>
      <c r="E14" s="4"/>
      <c r="F14" s="4"/>
      <c r="G14" s="133"/>
      <c r="H14" s="134"/>
    </row>
    <row r="15" spans="1:11" s="41" customFormat="1" ht="16.5" thickBot="1">
      <c r="A15" s="152" t="s">
        <v>235</v>
      </c>
      <c r="B15" s="153"/>
      <c r="C15" s="154"/>
      <c r="D15" s="154"/>
      <c r="E15" s="155"/>
      <c r="F15" s="154"/>
      <c r="G15" s="156"/>
      <c r="H15" s="157"/>
      <c r="K15" s="158"/>
    </row>
    <row r="17" spans="1:8" ht="60">
      <c r="B17" s="109" t="s">
        <v>241</v>
      </c>
      <c r="C17" s="109" t="s">
        <v>242</v>
      </c>
      <c r="D17" s="109" t="s">
        <v>236</v>
      </c>
      <c r="E17" s="109" t="s">
        <v>237</v>
      </c>
      <c r="F17" s="109" t="s">
        <v>238</v>
      </c>
      <c r="G17" s="123" t="s">
        <v>239</v>
      </c>
      <c r="H17" s="163" t="s">
        <v>240</v>
      </c>
    </row>
    <row r="19" spans="1:8">
      <c r="A19" s="32" t="s">
        <v>183</v>
      </c>
      <c r="B19" s="110" t="s">
        <v>180</v>
      </c>
      <c r="C19" s="110" t="s">
        <v>181</v>
      </c>
      <c r="D19" s="110">
        <v>238</v>
      </c>
      <c r="E19" s="110"/>
      <c r="F19" s="110">
        <v>238</v>
      </c>
      <c r="G19" s="125">
        <f>1.5/16</f>
        <v>9.375E-2</v>
      </c>
      <c r="H19" s="122">
        <f>F19-(G19*F19)</f>
        <v>215.6875</v>
      </c>
    </row>
    <row r="20" spans="1:8">
      <c r="A20" s="32" t="s">
        <v>184</v>
      </c>
      <c r="B20" s="110" t="s">
        <v>1</v>
      </c>
      <c r="C20" s="110" t="s">
        <v>181</v>
      </c>
      <c r="D20" s="110">
        <v>210</v>
      </c>
      <c r="E20" s="110"/>
      <c r="F20" s="110" t="s">
        <v>189</v>
      </c>
      <c r="G20" s="125">
        <f t="shared" ref="G20:G37" si="0">1.5/16</f>
        <v>9.375E-2</v>
      </c>
      <c r="H20" s="122" t="s">
        <v>189</v>
      </c>
    </row>
    <row r="21" spans="1:8">
      <c r="A21" s="32" t="s">
        <v>185</v>
      </c>
      <c r="B21" s="110" t="s">
        <v>180</v>
      </c>
      <c r="C21" s="110" t="s">
        <v>181</v>
      </c>
      <c r="D21" s="110">
        <v>238</v>
      </c>
      <c r="E21" s="110"/>
      <c r="F21" s="110" t="s">
        <v>182</v>
      </c>
      <c r="G21" s="125">
        <f t="shared" si="0"/>
        <v>9.375E-2</v>
      </c>
      <c r="H21" s="122" t="s">
        <v>182</v>
      </c>
    </row>
    <row r="22" spans="1:8">
      <c r="A22" s="32" t="s">
        <v>186</v>
      </c>
      <c r="B22" s="110" t="s">
        <v>1</v>
      </c>
      <c r="C22" s="110" t="s">
        <v>181</v>
      </c>
      <c r="D22" s="110">
        <v>210</v>
      </c>
      <c r="E22" s="110">
        <f>D22-F22</f>
        <v>69</v>
      </c>
      <c r="F22" s="110">
        <v>141</v>
      </c>
      <c r="G22" s="125">
        <f t="shared" si="0"/>
        <v>9.375E-2</v>
      </c>
      <c r="H22" s="122">
        <f t="shared" ref="H22:H39" si="1">F22-(G22*F22)</f>
        <v>127.78125</v>
      </c>
    </row>
    <row r="23" spans="1:8">
      <c r="A23" s="32" t="s">
        <v>154</v>
      </c>
      <c r="B23" s="110" t="s">
        <v>180</v>
      </c>
      <c r="C23" s="110" t="s">
        <v>1</v>
      </c>
      <c r="D23" s="110">
        <v>497</v>
      </c>
      <c r="E23" s="110"/>
      <c r="F23" s="110">
        <v>497</v>
      </c>
      <c r="G23" s="125">
        <f t="shared" si="0"/>
        <v>9.375E-2</v>
      </c>
      <c r="H23" s="122">
        <f t="shared" si="1"/>
        <v>450.40625</v>
      </c>
    </row>
    <row r="25" spans="1:8">
      <c r="A25" s="32" t="s">
        <v>190</v>
      </c>
      <c r="B25" s="110" t="s">
        <v>187</v>
      </c>
      <c r="C25" s="110" t="s">
        <v>181</v>
      </c>
      <c r="D25" s="110">
        <v>276</v>
      </c>
      <c r="E25" s="110"/>
      <c r="F25" s="110" t="s">
        <v>182</v>
      </c>
      <c r="G25" s="125">
        <f t="shared" si="0"/>
        <v>9.375E-2</v>
      </c>
      <c r="H25" s="122" t="s">
        <v>182</v>
      </c>
    </row>
    <row r="26" spans="1:8">
      <c r="A26" s="32" t="s">
        <v>191</v>
      </c>
      <c r="B26" s="110" t="s">
        <v>188</v>
      </c>
      <c r="C26" s="110" t="s">
        <v>181</v>
      </c>
      <c r="D26" s="110">
        <v>68</v>
      </c>
      <c r="E26" s="110"/>
      <c r="F26" s="110" t="s">
        <v>182</v>
      </c>
      <c r="G26" s="125">
        <f t="shared" si="0"/>
        <v>9.375E-2</v>
      </c>
      <c r="H26" s="122" t="s">
        <v>182</v>
      </c>
    </row>
    <row r="27" spans="1:8">
      <c r="A27" s="32" t="s">
        <v>192</v>
      </c>
      <c r="B27" s="110" t="s">
        <v>187</v>
      </c>
      <c r="C27" s="110" t="s">
        <v>181</v>
      </c>
      <c r="D27" s="110">
        <v>276</v>
      </c>
      <c r="E27" s="110"/>
      <c r="F27" s="110" t="s">
        <v>182</v>
      </c>
      <c r="G27" s="125">
        <f t="shared" si="0"/>
        <v>9.375E-2</v>
      </c>
      <c r="H27" s="122" t="s">
        <v>182</v>
      </c>
    </row>
    <row r="28" spans="1:8">
      <c r="A28" s="32" t="s">
        <v>193</v>
      </c>
      <c r="B28" s="110" t="s">
        <v>188</v>
      </c>
      <c r="C28" s="110" t="s">
        <v>181</v>
      </c>
      <c r="D28" s="110">
        <v>68</v>
      </c>
      <c r="E28" s="110"/>
      <c r="F28" s="110">
        <v>32</v>
      </c>
      <c r="G28" s="125">
        <f t="shared" si="0"/>
        <v>9.375E-2</v>
      </c>
      <c r="H28" s="122">
        <f t="shared" si="1"/>
        <v>29</v>
      </c>
    </row>
    <row r="29" spans="1:8">
      <c r="A29" s="32" t="s">
        <v>160</v>
      </c>
      <c r="B29" s="110"/>
      <c r="C29" s="110"/>
      <c r="D29" s="110"/>
      <c r="E29" s="110"/>
      <c r="F29" s="110">
        <v>183</v>
      </c>
      <c r="G29" s="125">
        <f t="shared" si="0"/>
        <v>9.375E-2</v>
      </c>
      <c r="H29" s="122">
        <f t="shared" si="1"/>
        <v>165.84375</v>
      </c>
    </row>
    <row r="30" spans="1:8">
      <c r="A30" s="32"/>
      <c r="B30" s="4"/>
      <c r="C30" s="4"/>
      <c r="D30" s="4"/>
      <c r="E30" s="4"/>
      <c r="F30" s="4"/>
      <c r="G30" s="126"/>
      <c r="H30" s="112"/>
    </row>
    <row r="31" spans="1:8">
      <c r="A31" s="32" t="s">
        <v>196</v>
      </c>
      <c r="B31" s="110" t="s">
        <v>194</v>
      </c>
      <c r="C31" s="110" t="s">
        <v>181</v>
      </c>
      <c r="D31" s="110">
        <v>110</v>
      </c>
      <c r="E31" s="110" t="s">
        <v>195</v>
      </c>
      <c r="F31" s="110">
        <v>55</v>
      </c>
      <c r="G31" s="125">
        <f t="shared" si="0"/>
        <v>9.375E-2</v>
      </c>
      <c r="H31" s="122">
        <f t="shared" ref="H31" si="2">F31-(G31*F31)</f>
        <v>49.84375</v>
      </c>
    </row>
    <row r="32" spans="1:8">
      <c r="A32" s="32"/>
      <c r="B32" s="4"/>
      <c r="C32" s="4"/>
      <c r="D32" s="4"/>
      <c r="E32" s="4"/>
      <c r="F32" s="4"/>
      <c r="G32" s="126"/>
      <c r="H32" s="112"/>
    </row>
    <row r="33" spans="1:17">
      <c r="A33" s="32" t="s">
        <v>199</v>
      </c>
      <c r="B33" s="110" t="s">
        <v>197</v>
      </c>
      <c r="C33" s="110" t="s">
        <v>207</v>
      </c>
      <c r="D33" s="110">
        <f>E33+F33</f>
        <v>172</v>
      </c>
      <c r="E33" s="110">
        <v>80</v>
      </c>
      <c r="F33" s="110">
        <v>92</v>
      </c>
      <c r="G33" s="125">
        <f t="shared" si="0"/>
        <v>9.375E-2</v>
      </c>
      <c r="H33" s="122">
        <f t="shared" si="1"/>
        <v>83.375</v>
      </c>
    </row>
    <row r="34" spans="1:17">
      <c r="A34" s="32" t="s">
        <v>200</v>
      </c>
      <c r="B34" s="110" t="s">
        <v>198</v>
      </c>
      <c r="C34" s="110" t="s">
        <v>206</v>
      </c>
      <c r="D34" s="110">
        <f>E34+F34</f>
        <v>196</v>
      </c>
      <c r="E34" s="110">
        <v>36</v>
      </c>
      <c r="F34" s="110">
        <v>160</v>
      </c>
      <c r="G34" s="125">
        <f t="shared" si="0"/>
        <v>9.375E-2</v>
      </c>
      <c r="H34" s="122">
        <f t="shared" si="1"/>
        <v>145</v>
      </c>
    </row>
    <row r="35" spans="1:17">
      <c r="A35" s="32" t="s">
        <v>201</v>
      </c>
      <c r="B35" s="110" t="s">
        <v>197</v>
      </c>
      <c r="C35" s="110" t="s">
        <v>205</v>
      </c>
      <c r="D35" s="110">
        <f>E35+F35</f>
        <v>168</v>
      </c>
      <c r="E35" s="110">
        <v>84</v>
      </c>
      <c r="F35" s="110">
        <v>84</v>
      </c>
      <c r="G35" s="125">
        <f t="shared" si="0"/>
        <v>9.375E-2</v>
      </c>
      <c r="H35" s="122">
        <f t="shared" si="1"/>
        <v>76.125</v>
      </c>
    </row>
    <row r="36" spans="1:17">
      <c r="A36" s="32" t="s">
        <v>202</v>
      </c>
      <c r="B36" s="110" t="s">
        <v>198</v>
      </c>
      <c r="C36" s="127" t="s">
        <v>204</v>
      </c>
      <c r="D36" s="110">
        <v>54</v>
      </c>
      <c r="E36" s="110"/>
      <c r="F36" s="110">
        <v>54</v>
      </c>
      <c r="G36" s="125">
        <v>0</v>
      </c>
      <c r="H36" s="122">
        <f t="shared" si="1"/>
        <v>54</v>
      </c>
    </row>
    <row r="37" spans="1:17">
      <c r="A37" s="32" t="s">
        <v>166</v>
      </c>
      <c r="B37" s="110" t="s">
        <v>197</v>
      </c>
      <c r="C37" s="110" t="s">
        <v>203</v>
      </c>
      <c r="D37" s="110">
        <f>28*24</f>
        <v>672</v>
      </c>
      <c r="E37" s="110"/>
      <c r="F37" s="110">
        <f>28*24</f>
        <v>672</v>
      </c>
      <c r="G37" s="125">
        <f t="shared" si="0"/>
        <v>9.375E-2</v>
      </c>
      <c r="H37" s="122">
        <f t="shared" si="1"/>
        <v>609</v>
      </c>
    </row>
    <row r="38" spans="1:17">
      <c r="A38" s="33" t="s">
        <v>170</v>
      </c>
      <c r="B38" s="127" t="s">
        <v>206</v>
      </c>
      <c r="C38" s="110" t="s">
        <v>210</v>
      </c>
      <c r="D38" s="110">
        <v>76</v>
      </c>
      <c r="E38" s="110"/>
      <c r="F38" s="110">
        <v>76</v>
      </c>
      <c r="G38" s="125">
        <v>0</v>
      </c>
      <c r="H38" s="122">
        <f t="shared" si="1"/>
        <v>76</v>
      </c>
    </row>
    <row r="39" spans="1:17">
      <c r="A39" s="33" t="s">
        <v>171</v>
      </c>
      <c r="B39" s="127" t="s">
        <v>206</v>
      </c>
      <c r="C39" s="110" t="s">
        <v>211</v>
      </c>
      <c r="D39" s="110">
        <v>32</v>
      </c>
      <c r="E39" s="110"/>
      <c r="F39" s="110">
        <v>32</v>
      </c>
      <c r="G39" s="125">
        <v>0</v>
      </c>
      <c r="H39" s="122">
        <f t="shared" si="1"/>
        <v>32</v>
      </c>
    </row>
    <row r="41" spans="1:17" ht="16.5" thickBot="1">
      <c r="H41" s="79">
        <f>SUM(H19:H40)</f>
        <v>2114.0625</v>
      </c>
      <c r="J41" s="113" t="s">
        <v>177</v>
      </c>
      <c r="K41" s="114"/>
      <c r="L41" s="115"/>
      <c r="M41" s="115"/>
      <c r="N41" s="115"/>
      <c r="O41" s="115"/>
      <c r="P41" s="115"/>
      <c r="Q41" s="116"/>
    </row>
    <row r="42" spans="1:17">
      <c r="H42" s="79">
        <f>H41-H43-H44</f>
        <v>1054.65625</v>
      </c>
      <c r="I42" t="s">
        <v>172</v>
      </c>
      <c r="J42" s="1" t="s">
        <v>174</v>
      </c>
      <c r="K42" s="112">
        <v>1050</v>
      </c>
      <c r="L42" s="162">
        <f>K42/M42</f>
        <v>26.25</v>
      </c>
      <c r="M42" s="4">
        <v>40</v>
      </c>
      <c r="N42" s="4">
        <f>K42/M42</f>
        <v>26.25</v>
      </c>
      <c r="O42" s="4" t="s">
        <v>178</v>
      </c>
      <c r="P42" s="4">
        <f>9.68*1.06</f>
        <v>10.2608</v>
      </c>
      <c r="Q42" s="5">
        <f>P42*N42</f>
        <v>269.346</v>
      </c>
    </row>
    <row r="43" spans="1:17">
      <c r="H43" s="79">
        <f>H37</f>
        <v>609</v>
      </c>
      <c r="I43" t="s">
        <v>173</v>
      </c>
      <c r="J43" s="1" t="s">
        <v>175</v>
      </c>
      <c r="K43" s="112">
        <v>610</v>
      </c>
      <c r="L43" s="162">
        <f t="shared" ref="L43:L44" si="3">K43/M43</f>
        <v>5.727699530516432</v>
      </c>
      <c r="M43" s="4">
        <v>106.5</v>
      </c>
      <c r="N43" s="4">
        <v>6</v>
      </c>
      <c r="O43" s="4" t="s">
        <v>178</v>
      </c>
      <c r="P43" s="4">
        <f>40.5*1.06</f>
        <v>42.93</v>
      </c>
      <c r="Q43" s="5">
        <f>P43*N43</f>
        <v>257.58</v>
      </c>
    </row>
    <row r="44" spans="1:17">
      <c r="H44" s="79">
        <f>H23</f>
        <v>450.40625</v>
      </c>
      <c r="I44" t="s">
        <v>173</v>
      </c>
      <c r="J44" s="1" t="s">
        <v>176</v>
      </c>
      <c r="K44" s="112">
        <v>450</v>
      </c>
      <c r="L44" s="162">
        <f t="shared" si="3"/>
        <v>4.225352112676056</v>
      </c>
      <c r="M44" s="4">
        <v>106.5</v>
      </c>
      <c r="N44" s="4">
        <v>4</v>
      </c>
      <c r="O44" s="4" t="s">
        <v>178</v>
      </c>
      <c r="P44" s="4">
        <f>40.5*1.06</f>
        <v>42.93</v>
      </c>
      <c r="Q44" s="5">
        <f>P44*N44</f>
        <v>171.72</v>
      </c>
    </row>
    <row r="45" spans="1:17" ht="15.75" thickBot="1">
      <c r="J45" s="1"/>
      <c r="K45" s="111">
        <f>SUM(K42:K44)</f>
        <v>2110</v>
      </c>
      <c r="L45" s="4"/>
      <c r="M45" s="4"/>
      <c r="N45" s="4"/>
      <c r="O45" s="4"/>
      <c r="P45" s="4"/>
      <c r="Q45" s="117">
        <f>SUM(Q42:Q44)</f>
        <v>698.64599999999996</v>
      </c>
    </row>
    <row r="46" spans="1:17" ht="15.75" thickTop="1">
      <c r="J46" s="1"/>
      <c r="K46" s="112"/>
      <c r="L46" s="4"/>
      <c r="M46" s="4"/>
      <c r="N46" s="4"/>
      <c r="O46" s="4"/>
      <c r="P46" s="4"/>
      <c r="Q46" s="5"/>
    </row>
    <row r="47" spans="1:17">
      <c r="J47" s="1"/>
      <c r="K47" s="112"/>
      <c r="L47" s="4"/>
      <c r="M47" s="4"/>
      <c r="N47" s="4"/>
      <c r="O47" s="4"/>
      <c r="P47" s="4"/>
      <c r="Q47" s="5"/>
    </row>
    <row r="48" spans="1:17">
      <c r="J48" s="1" t="s">
        <v>179</v>
      </c>
      <c r="K48" s="112">
        <v>600</v>
      </c>
      <c r="L48" s="4">
        <f>K48/4</f>
        <v>150</v>
      </c>
      <c r="M48" s="4"/>
      <c r="N48" s="4">
        <f>L48</f>
        <v>150</v>
      </c>
      <c r="O48" s="4"/>
      <c r="P48" s="4">
        <f>1.49*1.06</f>
        <v>1.5794000000000001</v>
      </c>
      <c r="Q48" s="5">
        <f>P48*N48</f>
        <v>236.91000000000003</v>
      </c>
    </row>
    <row r="49" spans="10:17">
      <c r="J49" s="1"/>
      <c r="K49" s="112"/>
      <c r="L49" s="4"/>
      <c r="M49" s="4"/>
      <c r="N49" s="4"/>
      <c r="O49" s="4"/>
      <c r="P49" s="4"/>
      <c r="Q49" s="5"/>
    </row>
    <row r="50" spans="10:17">
      <c r="J50" s="118"/>
      <c r="K50" s="119"/>
      <c r="L50" s="120"/>
      <c r="M50" s="120"/>
      <c r="N50" s="120"/>
      <c r="O50" s="120"/>
      <c r="P50" s="120"/>
      <c r="Q50" s="117">
        <f>Q48+Q45</f>
        <v>935.55600000000004</v>
      </c>
    </row>
  </sheetData>
  <pageMargins left="0.7" right="0.7" top="0.75" bottom="0.75" header="0.3" footer="0.3"/>
  <pageSetup scale="82" orientation="portrait" r:id="rId1"/>
</worksheet>
</file>

<file path=xl/worksheets/sheet13.xml><?xml version="1.0" encoding="utf-8"?>
<worksheet xmlns="http://schemas.openxmlformats.org/spreadsheetml/2006/main" xmlns:r="http://schemas.openxmlformats.org/officeDocument/2006/relationships">
  <dimension ref="A3:J35"/>
  <sheetViews>
    <sheetView showGridLines="0" workbookViewId="0">
      <selection activeCell="H37" sqref="H37"/>
    </sheetView>
  </sheetViews>
  <sheetFormatPr defaultRowHeight="15"/>
  <cols>
    <col min="1" max="1" width="30.140625" customWidth="1"/>
    <col min="2" max="5" width="11.28515625" customWidth="1"/>
    <col min="6" max="6" width="11.28515625" style="79" customWidth="1"/>
  </cols>
  <sheetData>
    <row r="3" spans="1:6" ht="45">
      <c r="B3" s="108" t="s">
        <v>167</v>
      </c>
      <c r="C3" s="108" t="s">
        <v>168</v>
      </c>
      <c r="D3" s="109" t="s">
        <v>208</v>
      </c>
      <c r="E3" s="109" t="s">
        <v>209</v>
      </c>
      <c r="F3" s="121" t="s">
        <v>169</v>
      </c>
    </row>
    <row r="4" spans="1:6">
      <c r="A4" s="34" t="s">
        <v>212</v>
      </c>
    </row>
    <row r="5" spans="1:6">
      <c r="A5" s="32" t="s">
        <v>183</v>
      </c>
      <c r="B5" s="110" t="s">
        <v>180</v>
      </c>
      <c r="C5" s="110" t="s">
        <v>181</v>
      </c>
      <c r="D5" s="110">
        <v>238</v>
      </c>
      <c r="E5" s="110"/>
      <c r="F5" s="122">
        <v>238</v>
      </c>
    </row>
    <row r="6" spans="1:6">
      <c r="A6" s="32" t="s">
        <v>184</v>
      </c>
      <c r="B6" s="110" t="s">
        <v>1</v>
      </c>
      <c r="C6" s="110" t="s">
        <v>181</v>
      </c>
      <c r="D6" s="110">
        <v>210</v>
      </c>
      <c r="E6" s="110">
        <f>D6-F6</f>
        <v>148</v>
      </c>
      <c r="F6" s="122">
        <v>62</v>
      </c>
    </row>
    <row r="7" spans="1:6">
      <c r="A7" s="32" t="s">
        <v>185</v>
      </c>
      <c r="B7" s="110" t="s">
        <v>180</v>
      </c>
      <c r="C7" s="110" t="s">
        <v>181</v>
      </c>
      <c r="D7" s="110">
        <v>238</v>
      </c>
      <c r="E7" s="110"/>
      <c r="F7" s="122">
        <v>238</v>
      </c>
    </row>
    <row r="8" spans="1:6">
      <c r="A8" s="32" t="s">
        <v>186</v>
      </c>
      <c r="B8" s="110" t="s">
        <v>1</v>
      </c>
      <c r="C8" s="110" t="s">
        <v>181</v>
      </c>
      <c r="D8" s="110">
        <v>210</v>
      </c>
      <c r="E8" s="110">
        <f>D8-F8</f>
        <v>69</v>
      </c>
      <c r="F8" s="122">
        <v>141</v>
      </c>
    </row>
    <row r="9" spans="1:6">
      <c r="A9" s="32" t="s">
        <v>154</v>
      </c>
      <c r="B9" s="110" t="s">
        <v>180</v>
      </c>
      <c r="C9" s="110" t="s">
        <v>1</v>
      </c>
      <c r="D9" s="110">
        <v>497</v>
      </c>
      <c r="E9" s="110"/>
      <c r="F9" s="122">
        <v>497</v>
      </c>
    </row>
    <row r="11" spans="1:6">
      <c r="A11" s="32" t="s">
        <v>190</v>
      </c>
      <c r="B11" s="110" t="s">
        <v>187</v>
      </c>
      <c r="C11" s="110" t="s">
        <v>181</v>
      </c>
      <c r="D11" s="110">
        <v>276</v>
      </c>
      <c r="E11" s="110">
        <f>7.5*3</f>
        <v>22.5</v>
      </c>
      <c r="F11" s="122">
        <f>D11-E11</f>
        <v>253.5</v>
      </c>
    </row>
    <row r="12" spans="1:6">
      <c r="A12" s="32" t="s">
        <v>191</v>
      </c>
      <c r="B12" s="110" t="s">
        <v>188</v>
      </c>
      <c r="C12" s="110" t="s">
        <v>181</v>
      </c>
      <c r="D12" s="110">
        <v>68</v>
      </c>
      <c r="E12" s="110"/>
      <c r="F12" s="122">
        <v>68</v>
      </c>
    </row>
    <row r="13" spans="1:6">
      <c r="A13" s="32" t="s">
        <v>192</v>
      </c>
      <c r="B13" s="110" t="s">
        <v>187</v>
      </c>
      <c r="C13" s="110" t="s">
        <v>181</v>
      </c>
      <c r="D13" s="110">
        <v>276</v>
      </c>
      <c r="E13" s="110">
        <f>6*12</f>
        <v>72</v>
      </c>
      <c r="F13" s="122">
        <f>D13-E13</f>
        <v>204</v>
      </c>
    </row>
    <row r="14" spans="1:6">
      <c r="A14" s="32" t="s">
        <v>193</v>
      </c>
      <c r="B14" s="110" t="s">
        <v>188</v>
      </c>
      <c r="C14" s="110" t="s">
        <v>181</v>
      </c>
      <c r="D14" s="110">
        <v>68</v>
      </c>
      <c r="E14" s="110">
        <f>6*3</f>
        <v>18</v>
      </c>
      <c r="F14" s="122">
        <f>D14-E14</f>
        <v>50</v>
      </c>
    </row>
    <row r="15" spans="1:6">
      <c r="A15" s="32" t="s">
        <v>160</v>
      </c>
      <c r="B15" s="110" t="s">
        <v>187</v>
      </c>
      <c r="C15" s="110" t="s">
        <v>188</v>
      </c>
      <c r="D15" s="110">
        <v>183</v>
      </c>
      <c r="E15" s="110"/>
      <c r="F15" s="122">
        <v>183</v>
      </c>
    </row>
    <row r="16" spans="1:6">
      <c r="A16" s="32"/>
      <c r="B16" s="4"/>
      <c r="C16" s="4"/>
      <c r="D16" s="4"/>
      <c r="E16" s="4"/>
      <c r="F16" s="112"/>
    </row>
    <row r="17" spans="1:10">
      <c r="A17" s="32" t="s">
        <v>196</v>
      </c>
      <c r="B17" s="110" t="s">
        <v>194</v>
      </c>
      <c r="C17" s="110" t="s">
        <v>181</v>
      </c>
      <c r="D17" s="110">
        <v>110</v>
      </c>
      <c r="E17" s="110"/>
      <c r="F17" s="122">
        <v>110</v>
      </c>
    </row>
    <row r="18" spans="1:10">
      <c r="A18" s="32"/>
      <c r="B18" s="4"/>
      <c r="C18" s="4"/>
      <c r="D18" s="4"/>
      <c r="E18" s="4"/>
      <c r="F18" s="112"/>
    </row>
    <row r="19" spans="1:10">
      <c r="A19" s="32" t="s">
        <v>199</v>
      </c>
      <c r="B19" s="110" t="s">
        <v>197</v>
      </c>
      <c r="C19" s="110" t="s">
        <v>207</v>
      </c>
      <c r="D19" s="110">
        <f>E19+F19</f>
        <v>172</v>
      </c>
      <c r="E19" s="110">
        <v>80</v>
      </c>
      <c r="F19" s="122">
        <v>92</v>
      </c>
    </row>
    <row r="20" spans="1:10">
      <c r="A20" s="32" t="s">
        <v>200</v>
      </c>
      <c r="B20" s="110" t="s">
        <v>198</v>
      </c>
      <c r="C20" s="110" t="s">
        <v>206</v>
      </c>
      <c r="D20" s="110">
        <f>E20+F20</f>
        <v>196</v>
      </c>
      <c r="E20" s="110">
        <v>36</v>
      </c>
      <c r="F20" s="122">
        <v>160</v>
      </c>
    </row>
    <row r="21" spans="1:10">
      <c r="A21" s="32" t="s">
        <v>201</v>
      </c>
      <c r="B21" s="127" t="s">
        <v>214</v>
      </c>
      <c r="C21" s="127" t="s">
        <v>213</v>
      </c>
      <c r="D21" s="110">
        <f>20*8</f>
        <v>160</v>
      </c>
      <c r="E21" s="110">
        <f>36+36+18</f>
        <v>90</v>
      </c>
      <c r="F21" s="122">
        <v>90</v>
      </c>
    </row>
    <row r="22" spans="1:10">
      <c r="A22" s="32" t="s">
        <v>202</v>
      </c>
      <c r="B22" s="110" t="s">
        <v>198</v>
      </c>
      <c r="C22" s="127">
        <v>8</v>
      </c>
      <c r="D22" s="110">
        <f>22.5*8</f>
        <v>180</v>
      </c>
      <c r="E22" s="110">
        <f>6*7</f>
        <v>42</v>
      </c>
      <c r="F22" s="122">
        <f>D22-E22</f>
        <v>138</v>
      </c>
    </row>
    <row r="23" spans="1:10">
      <c r="A23" s="32" t="s">
        <v>166</v>
      </c>
      <c r="B23" s="110" t="s">
        <v>197</v>
      </c>
      <c r="C23" s="110" t="s">
        <v>203</v>
      </c>
      <c r="D23" s="110">
        <f>28*24</f>
        <v>672</v>
      </c>
      <c r="E23" s="110"/>
      <c r="F23" s="122">
        <f>28*24</f>
        <v>672</v>
      </c>
    </row>
    <row r="24" spans="1:10">
      <c r="A24" s="33" t="s">
        <v>170</v>
      </c>
      <c r="B24" s="127" t="s">
        <v>206</v>
      </c>
      <c r="C24" s="110" t="s">
        <v>210</v>
      </c>
      <c r="D24" s="110">
        <v>76</v>
      </c>
      <c r="E24" s="110" t="s">
        <v>215</v>
      </c>
      <c r="F24" s="122">
        <f>D24*2</f>
        <v>152</v>
      </c>
    </row>
    <row r="25" spans="1:10">
      <c r="A25" s="33" t="s">
        <v>171</v>
      </c>
      <c r="B25" s="127" t="s">
        <v>206</v>
      </c>
      <c r="C25" s="110" t="s">
        <v>211</v>
      </c>
      <c r="D25" s="110">
        <v>32</v>
      </c>
      <c r="E25" s="110" t="s">
        <v>215</v>
      </c>
      <c r="F25" s="122">
        <f>D25*2</f>
        <v>64</v>
      </c>
    </row>
    <row r="26" spans="1:10">
      <c r="A26" s="33" t="s">
        <v>216</v>
      </c>
      <c r="B26" s="128" t="s">
        <v>213</v>
      </c>
      <c r="C26" s="129" t="s">
        <v>217</v>
      </c>
      <c r="D26" s="110">
        <f>8*4</f>
        <v>32</v>
      </c>
      <c r="E26" s="110" t="s">
        <v>215</v>
      </c>
      <c r="F26" s="122">
        <f>D26*2</f>
        <v>64</v>
      </c>
    </row>
    <row r="28" spans="1:10">
      <c r="F28" s="79">
        <f>SUM(F5:F26)</f>
        <v>3476.5</v>
      </c>
      <c r="G28" t="s">
        <v>218</v>
      </c>
    </row>
    <row r="29" spans="1:10">
      <c r="F29" s="79">
        <f>F28*0.2</f>
        <v>695.30000000000007</v>
      </c>
      <c r="G29" t="s">
        <v>219</v>
      </c>
    </row>
    <row r="30" spans="1:10">
      <c r="F30" s="130">
        <f>F29+F28</f>
        <v>4171.8</v>
      </c>
    </row>
    <row r="31" spans="1:10">
      <c r="D31">
        <v>5.98</v>
      </c>
    </row>
    <row r="32" spans="1:10">
      <c r="D32">
        <v>7.97</v>
      </c>
      <c r="F32" s="79">
        <f>4*8</f>
        <v>32</v>
      </c>
      <c r="G32" t="s">
        <v>220</v>
      </c>
      <c r="I32" s="79">
        <v>48</v>
      </c>
      <c r="J32" s="32" t="s">
        <v>222</v>
      </c>
    </row>
    <row r="33" spans="6:10">
      <c r="F33" s="130">
        <f>F30/F32</f>
        <v>130.36875000000001</v>
      </c>
      <c r="G33" t="s">
        <v>221</v>
      </c>
      <c r="I33" s="130">
        <f>F30/I32</f>
        <v>86.912500000000009</v>
      </c>
      <c r="J33" t="s">
        <v>221</v>
      </c>
    </row>
    <row r="34" spans="6:10" ht="15.75" thickBot="1">
      <c r="F34" s="111">
        <f>D31*1.06*F33</f>
        <v>826.38143250000019</v>
      </c>
      <c r="I34" s="111">
        <f>I33*D32*1.06</f>
        <v>734.25418250000007</v>
      </c>
    </row>
    <row r="35" spans="6:10" ht="15.75" thickTop="1"/>
  </sheetData>
  <pageMargins left="0.7" right="0.7" top="0.75" bottom="0.75" header="0.3" footer="0.3"/>
</worksheet>
</file>

<file path=xl/worksheets/sheet14.xml><?xml version="1.0" encoding="utf-8"?>
<worksheet xmlns="http://schemas.openxmlformats.org/spreadsheetml/2006/main" xmlns:r="http://schemas.openxmlformats.org/officeDocument/2006/relationships">
  <sheetPr>
    <pageSetUpPr fitToPage="1"/>
  </sheetPr>
  <dimension ref="D3:AC74"/>
  <sheetViews>
    <sheetView showGridLines="0" topLeftCell="A67" zoomScale="78" zoomScaleNormal="78" workbookViewId="0">
      <selection activeCell="AU53" sqref="AU53"/>
    </sheetView>
  </sheetViews>
  <sheetFormatPr defaultRowHeight="15"/>
  <cols>
    <col min="1" max="96" width="3.140625" customWidth="1"/>
  </cols>
  <sheetData>
    <row r="3" spans="8:29">
      <c r="M3" s="110"/>
      <c r="N3" s="110"/>
      <c r="O3" s="3"/>
      <c r="P3" s="110"/>
      <c r="Q3" s="110"/>
      <c r="R3" s="3"/>
      <c r="S3" s="110"/>
      <c r="T3" s="110"/>
      <c r="U3" s="6"/>
      <c r="V3" s="110"/>
      <c r="W3" s="110"/>
    </row>
    <row r="4" spans="8:29">
      <c r="M4" s="110"/>
      <c r="N4" s="110"/>
      <c r="O4" s="4"/>
      <c r="P4" s="110"/>
      <c r="Q4" s="110"/>
      <c r="R4" s="4"/>
      <c r="S4" s="110"/>
      <c r="T4" s="110"/>
      <c r="U4" s="5"/>
      <c r="V4" s="110"/>
      <c r="W4" s="110"/>
    </row>
    <row r="5" spans="8:29">
      <c r="M5" s="110"/>
      <c r="N5" s="110"/>
      <c r="O5" s="4"/>
      <c r="P5" s="110"/>
      <c r="Q5" s="110"/>
      <c r="R5" s="4"/>
      <c r="S5" s="110"/>
      <c r="T5" s="110"/>
      <c r="U5" s="5"/>
      <c r="V5" s="110"/>
      <c r="W5" s="110"/>
    </row>
    <row r="6" spans="8:29">
      <c r="M6" s="110"/>
      <c r="N6" s="110"/>
      <c r="O6" s="120"/>
      <c r="P6" s="110"/>
      <c r="Q6" s="110"/>
      <c r="R6" s="120"/>
      <c r="S6" s="110"/>
      <c r="T6" s="110"/>
      <c r="U6" s="164"/>
      <c r="V6" s="110"/>
      <c r="W6" s="110"/>
    </row>
    <row r="9" spans="8:29">
      <c r="H9" s="2"/>
      <c r="I9" s="3"/>
      <c r="J9" s="3"/>
      <c r="K9" s="3"/>
      <c r="L9" s="3"/>
      <c r="M9" s="3"/>
      <c r="N9" s="3"/>
      <c r="O9" s="3"/>
      <c r="P9" s="3"/>
      <c r="Q9" s="3"/>
      <c r="R9" s="3"/>
      <c r="S9" s="3"/>
      <c r="T9" s="3"/>
      <c r="U9" s="3"/>
      <c r="V9" s="3"/>
      <c r="W9" s="3"/>
      <c r="X9" s="3"/>
      <c r="Y9" s="3"/>
      <c r="Z9" s="3"/>
      <c r="AA9" s="3"/>
      <c r="AB9" s="3"/>
      <c r="AC9" s="6"/>
    </row>
    <row r="10" spans="8:29">
      <c r="H10" s="1"/>
      <c r="I10" s="4"/>
      <c r="J10" s="2"/>
      <c r="K10" s="6"/>
      <c r="L10" s="2"/>
      <c r="M10" s="6"/>
      <c r="N10" s="2"/>
      <c r="O10" s="6"/>
      <c r="P10" s="2"/>
      <c r="Q10" s="6"/>
      <c r="R10" s="2"/>
      <c r="S10" s="6"/>
      <c r="T10" s="2"/>
      <c r="U10" s="6"/>
      <c r="V10" s="2"/>
      <c r="W10" s="6"/>
      <c r="X10" s="2"/>
      <c r="Y10" s="6"/>
      <c r="Z10" s="2"/>
      <c r="AA10" s="6"/>
      <c r="AB10" s="4"/>
      <c r="AC10" s="5"/>
    </row>
    <row r="11" spans="8:29">
      <c r="H11" s="1"/>
      <c r="I11" s="4"/>
      <c r="J11" s="118"/>
      <c r="K11" s="164"/>
      <c r="L11" s="118"/>
      <c r="M11" s="164"/>
      <c r="N11" s="118"/>
      <c r="O11" s="164"/>
      <c r="P11" s="118"/>
      <c r="Q11" s="164"/>
      <c r="R11" s="118"/>
      <c r="S11" s="164"/>
      <c r="T11" s="118"/>
      <c r="U11" s="164"/>
      <c r="V11" s="118"/>
      <c r="W11" s="164"/>
      <c r="X11" s="118"/>
      <c r="Y11" s="164"/>
      <c r="Z11" s="118"/>
      <c r="AA11" s="164"/>
      <c r="AB11" s="4"/>
      <c r="AC11" s="5"/>
    </row>
    <row r="12" spans="8:29">
      <c r="H12" s="1"/>
      <c r="I12" s="4"/>
      <c r="J12" s="4"/>
      <c r="K12" s="4"/>
      <c r="L12" s="4"/>
      <c r="M12" s="4"/>
      <c r="N12" s="4"/>
      <c r="O12" s="4"/>
      <c r="P12" s="4"/>
      <c r="Q12" s="4"/>
      <c r="R12" s="4"/>
      <c r="S12" s="4"/>
      <c r="T12" s="4"/>
      <c r="U12" s="4"/>
      <c r="V12" s="4"/>
      <c r="W12" s="4"/>
      <c r="X12" s="4"/>
      <c r="Y12" s="4"/>
      <c r="Z12" s="4"/>
      <c r="AA12" s="4"/>
      <c r="AB12" s="4"/>
      <c r="AC12" s="5"/>
    </row>
    <row r="13" spans="8:29">
      <c r="H13" s="1"/>
      <c r="I13" s="4"/>
      <c r="J13" s="4"/>
      <c r="K13" s="4"/>
      <c r="L13" s="4"/>
      <c r="M13" s="4"/>
      <c r="N13" s="4"/>
      <c r="O13" s="4"/>
      <c r="P13" s="4"/>
      <c r="Q13" s="4"/>
      <c r="R13" s="4"/>
      <c r="S13" s="4"/>
      <c r="T13" s="4"/>
      <c r="U13" s="4"/>
      <c r="V13" s="4"/>
      <c r="W13" s="4"/>
      <c r="X13" s="4"/>
      <c r="Y13" s="4"/>
      <c r="Z13" s="4"/>
      <c r="AA13" s="4"/>
      <c r="AB13" s="4"/>
      <c r="AC13" s="5"/>
    </row>
    <row r="14" spans="8:29">
      <c r="H14" s="1"/>
      <c r="I14" s="4"/>
      <c r="J14" s="4"/>
      <c r="K14" s="4"/>
      <c r="L14" s="4"/>
      <c r="M14" s="4"/>
      <c r="N14" s="4"/>
      <c r="O14" s="4"/>
      <c r="P14" s="4"/>
      <c r="Q14" s="4"/>
      <c r="R14" s="4"/>
      <c r="S14" s="4"/>
      <c r="T14" s="4"/>
      <c r="U14" s="4"/>
      <c r="V14" s="4"/>
      <c r="W14" s="4"/>
      <c r="X14" s="4"/>
      <c r="Y14" s="4"/>
      <c r="Z14" s="4"/>
      <c r="AA14" s="4"/>
      <c r="AB14" s="4"/>
      <c r="AC14" s="5"/>
    </row>
    <row r="15" spans="8:29">
      <c r="H15" s="1"/>
      <c r="I15" s="4"/>
      <c r="J15" s="4"/>
      <c r="K15" s="4"/>
      <c r="L15" s="4"/>
      <c r="M15" s="4"/>
      <c r="O15" s="165" t="s">
        <v>243</v>
      </c>
      <c r="P15" s="4"/>
      <c r="Q15" s="4"/>
      <c r="R15" s="4"/>
      <c r="S15" s="4"/>
      <c r="T15" s="4"/>
      <c r="U15" s="4"/>
      <c r="V15" s="4"/>
      <c r="W15" s="4"/>
      <c r="X15" s="4"/>
      <c r="Y15" s="4"/>
      <c r="Z15" s="4"/>
      <c r="AA15" s="4"/>
      <c r="AB15" s="4"/>
      <c r="AC15" s="5"/>
    </row>
    <row r="16" spans="8:29">
      <c r="H16" s="1"/>
      <c r="I16" s="4"/>
      <c r="J16" s="4"/>
      <c r="K16" s="4"/>
      <c r="L16" s="4"/>
      <c r="M16" s="4"/>
      <c r="N16" s="4"/>
      <c r="O16" s="4"/>
      <c r="P16" s="4"/>
      <c r="Q16" s="4"/>
      <c r="R16" s="4"/>
      <c r="S16" s="4"/>
      <c r="T16" s="4"/>
      <c r="U16" s="4"/>
      <c r="V16" s="4"/>
      <c r="W16" s="4"/>
      <c r="X16" s="4"/>
      <c r="Y16" s="4"/>
      <c r="Z16" s="4"/>
      <c r="AA16" s="4"/>
      <c r="AB16" s="4"/>
      <c r="AC16" s="5"/>
    </row>
    <row r="17" spans="8:29">
      <c r="H17" s="1"/>
      <c r="I17" s="4"/>
      <c r="J17" s="4"/>
      <c r="K17" s="4"/>
      <c r="L17" s="4"/>
      <c r="M17" s="4"/>
      <c r="N17" s="4"/>
      <c r="O17" s="4"/>
      <c r="P17" s="4"/>
      <c r="Q17" s="4"/>
      <c r="R17" s="4"/>
      <c r="S17" s="4"/>
      <c r="T17" s="4"/>
      <c r="U17" s="4"/>
      <c r="V17" s="4"/>
      <c r="W17" s="4"/>
      <c r="X17" s="4"/>
      <c r="Y17" s="4"/>
      <c r="Z17" s="4"/>
      <c r="AA17" s="4"/>
      <c r="AB17" s="4"/>
      <c r="AC17" s="5"/>
    </row>
    <row r="18" spans="8:29">
      <c r="H18" s="118"/>
      <c r="I18" s="120"/>
      <c r="J18" s="120"/>
      <c r="K18" s="120"/>
      <c r="L18" s="120"/>
      <c r="M18" s="120"/>
      <c r="N18" s="120"/>
      <c r="O18" s="120"/>
      <c r="P18" s="120"/>
      <c r="Q18" s="120"/>
      <c r="R18" s="120"/>
      <c r="S18" s="120"/>
      <c r="T18" s="120"/>
      <c r="U18" s="120"/>
      <c r="V18" s="120"/>
      <c r="W18" s="120"/>
      <c r="X18" s="120"/>
      <c r="Y18" s="120"/>
      <c r="Z18" s="120"/>
      <c r="AA18" s="120"/>
      <c r="AB18" s="120"/>
      <c r="AC18" s="164"/>
    </row>
    <row r="29" spans="8:29">
      <c r="M29" s="110"/>
      <c r="N29" s="110"/>
      <c r="O29" s="3"/>
      <c r="P29" s="110"/>
      <c r="Q29" s="110"/>
      <c r="R29" s="3"/>
      <c r="S29" s="110"/>
      <c r="T29" s="110"/>
      <c r="U29" s="6"/>
      <c r="V29" s="110"/>
      <c r="W29" s="110"/>
    </row>
    <row r="30" spans="8:29">
      <c r="M30" s="110"/>
      <c r="N30" s="110"/>
      <c r="O30" s="4"/>
      <c r="P30" s="110"/>
      <c r="Q30" s="110"/>
      <c r="R30" s="4"/>
      <c r="S30" s="110"/>
      <c r="T30" s="110"/>
      <c r="U30" s="5"/>
      <c r="V30" s="110"/>
      <c r="W30" s="110"/>
    </row>
    <row r="31" spans="8:29">
      <c r="M31" s="110"/>
      <c r="N31" s="110"/>
      <c r="O31" s="4"/>
      <c r="P31" s="110"/>
      <c r="Q31" s="110"/>
      <c r="R31" s="4"/>
      <c r="S31" s="110"/>
      <c r="T31" s="110"/>
      <c r="U31" s="5"/>
      <c r="V31" s="110"/>
      <c r="W31" s="110"/>
    </row>
    <row r="32" spans="8:29">
      <c r="M32" s="110"/>
      <c r="N32" s="110"/>
      <c r="O32" s="120"/>
      <c r="P32" s="110"/>
      <c r="Q32" s="110"/>
      <c r="R32" s="120"/>
      <c r="S32" s="110"/>
      <c r="T32" s="110"/>
      <c r="U32" s="164"/>
      <c r="V32" s="110"/>
      <c r="W32" s="110"/>
    </row>
    <row r="35" spans="4:29">
      <c r="D35" s="2"/>
      <c r="E35" s="3"/>
      <c r="F35" s="3"/>
      <c r="G35" s="3"/>
      <c r="H35" s="3"/>
      <c r="I35" s="3"/>
      <c r="J35" s="3"/>
      <c r="K35" s="3"/>
      <c r="L35" s="3"/>
      <c r="M35" s="3"/>
      <c r="N35" s="3"/>
      <c r="O35" s="3"/>
      <c r="P35" s="3"/>
      <c r="Q35" s="3"/>
      <c r="R35" s="3"/>
      <c r="S35" s="3"/>
      <c r="T35" s="3"/>
      <c r="U35" s="3"/>
      <c r="V35" s="3"/>
      <c r="W35" s="3"/>
      <c r="X35" s="3"/>
      <c r="Y35" s="3"/>
      <c r="Z35" s="3"/>
      <c r="AA35" s="3"/>
      <c r="AB35" s="3"/>
      <c r="AC35" s="6"/>
    </row>
    <row r="36" spans="4:29">
      <c r="D36" s="1"/>
      <c r="E36" s="4"/>
      <c r="F36" s="4"/>
      <c r="G36" s="4"/>
      <c r="H36" s="4"/>
      <c r="I36" s="4"/>
      <c r="J36" s="4"/>
      <c r="K36" s="4"/>
      <c r="L36" s="4"/>
      <c r="M36" s="4"/>
      <c r="N36" s="4"/>
      <c r="O36" s="4"/>
      <c r="P36" s="4"/>
      <c r="Q36" s="4"/>
      <c r="R36" s="4"/>
      <c r="S36" s="4"/>
      <c r="T36" s="4"/>
      <c r="U36" s="4"/>
      <c r="V36" s="4"/>
      <c r="W36" s="4"/>
      <c r="X36" s="4"/>
      <c r="Y36" s="4"/>
      <c r="Z36" s="4"/>
      <c r="AA36" s="4"/>
      <c r="AB36" s="4"/>
      <c r="AC36" s="5"/>
    </row>
    <row r="37" spans="4:29">
      <c r="D37" s="1"/>
      <c r="E37" s="110"/>
      <c r="F37" s="110"/>
      <c r="G37" s="110"/>
      <c r="H37" s="4"/>
      <c r="I37" s="4"/>
      <c r="J37" s="4"/>
      <c r="K37" s="4"/>
      <c r="L37" s="4"/>
      <c r="M37" s="4"/>
      <c r="N37" s="4"/>
      <c r="O37" s="4"/>
      <c r="P37" s="4"/>
      <c r="Q37" s="4"/>
      <c r="R37" s="4"/>
      <c r="S37" s="4"/>
      <c r="T37" s="4"/>
      <c r="U37" s="4"/>
      <c r="V37" s="4"/>
      <c r="W37" s="4"/>
      <c r="X37" s="4"/>
      <c r="Y37" s="4"/>
      <c r="Z37" s="4"/>
      <c r="AA37" s="4"/>
      <c r="AB37" s="4"/>
      <c r="AC37" s="5"/>
    </row>
    <row r="38" spans="4:29">
      <c r="D38" s="1"/>
      <c r="E38" s="110"/>
      <c r="F38" s="110"/>
      <c r="G38" s="110"/>
      <c r="H38" s="4"/>
      <c r="I38" s="4"/>
      <c r="J38" s="4"/>
      <c r="K38" s="4"/>
      <c r="L38" s="4"/>
      <c r="M38" s="4"/>
      <c r="N38" s="4"/>
      <c r="O38" s="4"/>
      <c r="P38" s="4"/>
      <c r="Q38" s="4"/>
      <c r="R38" s="4"/>
      <c r="S38" s="4"/>
      <c r="T38" s="4"/>
      <c r="U38" s="4"/>
      <c r="V38" s="4"/>
      <c r="W38" s="4"/>
      <c r="X38" s="4"/>
      <c r="Y38" s="4"/>
      <c r="Z38" s="4"/>
      <c r="AA38" s="4"/>
      <c r="AB38" s="4"/>
      <c r="AC38" s="5"/>
    </row>
    <row r="39" spans="4:29">
      <c r="D39" s="1"/>
      <c r="E39" s="110"/>
      <c r="F39" s="110"/>
      <c r="G39" s="110"/>
      <c r="H39" s="4"/>
      <c r="I39" s="4"/>
      <c r="J39" s="4"/>
      <c r="K39" s="4"/>
      <c r="L39" s="4"/>
      <c r="M39" s="4"/>
      <c r="N39" s="4"/>
      <c r="O39" s="4"/>
      <c r="P39" s="4"/>
      <c r="Q39" s="4"/>
      <c r="R39" s="4"/>
      <c r="S39" s="4"/>
      <c r="T39" s="4"/>
      <c r="U39" s="4"/>
      <c r="V39" s="4"/>
      <c r="W39" s="4"/>
      <c r="X39" s="4"/>
      <c r="Y39" s="4"/>
      <c r="Z39" s="4"/>
      <c r="AA39" s="4"/>
      <c r="AB39" s="4"/>
      <c r="AC39" s="5"/>
    </row>
    <row r="40" spans="4:29">
      <c r="D40" s="1"/>
      <c r="E40" s="110"/>
      <c r="F40" s="110"/>
      <c r="G40" s="110"/>
      <c r="H40" s="4"/>
      <c r="I40" s="4"/>
      <c r="J40" s="4"/>
      <c r="K40" s="4"/>
      <c r="L40" s="4"/>
      <c r="M40" s="4"/>
      <c r="N40" s="4"/>
      <c r="O40" s="4"/>
      <c r="P40" s="4"/>
      <c r="Q40" s="4"/>
      <c r="R40" s="4"/>
      <c r="S40" s="4"/>
      <c r="T40" s="4"/>
      <c r="U40" s="4"/>
      <c r="V40" s="4"/>
      <c r="W40" s="4"/>
      <c r="X40" s="4"/>
      <c r="Y40" s="4"/>
      <c r="Z40" s="4"/>
      <c r="AA40" s="4"/>
      <c r="AB40" s="4"/>
      <c r="AC40" s="5"/>
    </row>
    <row r="41" spans="4:29">
      <c r="D41" s="1"/>
      <c r="E41" s="110"/>
      <c r="F41" s="110"/>
      <c r="G41" s="110"/>
      <c r="H41" s="4"/>
      <c r="I41" s="4"/>
      <c r="J41" s="4"/>
      <c r="K41" s="4"/>
      <c r="L41" s="4"/>
      <c r="M41" s="4"/>
      <c r="N41" s="4"/>
      <c r="O41" s="165" t="s">
        <v>244</v>
      </c>
      <c r="P41" s="4"/>
      <c r="Q41" s="4"/>
      <c r="R41" s="4"/>
      <c r="S41" s="4"/>
      <c r="T41" s="4"/>
      <c r="U41" s="4"/>
      <c r="V41" s="4"/>
      <c r="W41" s="4"/>
      <c r="X41" s="4"/>
      <c r="Y41" s="4"/>
      <c r="Z41" s="4"/>
      <c r="AA41" s="4"/>
      <c r="AB41" s="4"/>
      <c r="AC41" s="5"/>
    </row>
    <row r="42" spans="4:29">
      <c r="D42" s="1"/>
      <c r="E42" s="110"/>
      <c r="F42" s="110"/>
      <c r="G42" s="110"/>
      <c r="H42" s="4"/>
      <c r="I42" s="4"/>
      <c r="J42" s="4"/>
      <c r="K42" s="4"/>
      <c r="L42" s="4"/>
      <c r="M42" s="4"/>
      <c r="N42" s="4"/>
      <c r="O42" s="4"/>
      <c r="P42" s="4"/>
      <c r="Q42" s="4"/>
      <c r="R42" s="4"/>
      <c r="S42" s="4"/>
      <c r="T42" s="4"/>
      <c r="U42" s="4"/>
      <c r="V42" s="4"/>
      <c r="W42" s="4"/>
      <c r="X42" s="4"/>
      <c r="Y42" s="4"/>
      <c r="Z42" s="4"/>
      <c r="AA42" s="4"/>
      <c r="AB42" s="4"/>
      <c r="AC42" s="5"/>
    </row>
    <row r="43" spans="4:29">
      <c r="D43" s="1"/>
      <c r="E43" s="110"/>
      <c r="F43" s="110"/>
      <c r="G43" s="110"/>
      <c r="H43" s="4"/>
      <c r="I43" s="4"/>
      <c r="J43" s="4"/>
      <c r="K43" s="4"/>
      <c r="L43" s="4"/>
      <c r="M43" s="4"/>
      <c r="N43" s="4"/>
      <c r="O43" s="4"/>
      <c r="P43" s="4"/>
      <c r="Q43" s="4"/>
      <c r="R43" s="4"/>
      <c r="S43" s="4"/>
      <c r="T43" s="4"/>
      <c r="U43" s="4"/>
      <c r="V43" s="4"/>
      <c r="W43" s="4"/>
      <c r="X43" s="4"/>
      <c r="Y43" s="4"/>
      <c r="Z43" s="4"/>
      <c r="AA43" s="4"/>
      <c r="AB43" s="4"/>
      <c r="AC43" s="5"/>
    </row>
    <row r="44" spans="4:29">
      <c r="D44" s="118"/>
      <c r="E44" s="120"/>
      <c r="F44" s="120"/>
      <c r="G44" s="120"/>
      <c r="H44" s="120"/>
      <c r="I44" s="120"/>
      <c r="J44" s="120"/>
      <c r="K44" s="120"/>
      <c r="L44" s="120"/>
      <c r="M44" s="120"/>
      <c r="N44" s="120"/>
      <c r="O44" s="120"/>
      <c r="P44" s="120"/>
      <c r="Q44" s="120"/>
      <c r="R44" s="120"/>
      <c r="S44" s="120"/>
      <c r="T44" s="120"/>
      <c r="U44" s="120"/>
      <c r="V44" s="120"/>
      <c r="W44" s="120"/>
      <c r="X44" s="120"/>
      <c r="Y44" s="120"/>
      <c r="Z44" s="120"/>
      <c r="AA44" s="120"/>
      <c r="AB44" s="120"/>
      <c r="AC44" s="164"/>
    </row>
    <row r="45" spans="4:29">
      <c r="D45" s="2"/>
      <c r="E45" s="3"/>
      <c r="F45" s="3"/>
      <c r="G45" s="3"/>
      <c r="H45" s="3"/>
      <c r="I45" s="3"/>
      <c r="J45" s="3"/>
      <c r="K45" s="3"/>
      <c r="L45" s="3"/>
      <c r="M45" s="3"/>
      <c r="N45" s="3"/>
      <c r="O45" s="3"/>
      <c r="P45" s="3"/>
      <c r="Q45" s="3"/>
      <c r="R45" s="3"/>
      <c r="S45" s="3"/>
      <c r="T45" s="3"/>
      <c r="U45" s="3"/>
      <c r="V45" s="3"/>
      <c r="W45" s="3"/>
      <c r="X45" s="3"/>
      <c r="Y45" s="3"/>
      <c r="Z45" s="3"/>
      <c r="AA45" s="3"/>
      <c r="AB45" s="3"/>
      <c r="AC45" s="6"/>
    </row>
    <row r="46" spans="4:29">
      <c r="D46" s="1"/>
      <c r="E46" s="4"/>
      <c r="F46" s="4"/>
      <c r="G46" s="4"/>
      <c r="H46" s="4"/>
      <c r="I46" s="4"/>
      <c r="J46" s="4"/>
      <c r="K46" s="4"/>
      <c r="L46" s="4"/>
      <c r="M46" s="4"/>
      <c r="N46" s="4"/>
      <c r="O46" s="4"/>
      <c r="P46" s="4"/>
      <c r="Q46" s="4"/>
      <c r="R46" s="4"/>
      <c r="S46" s="4"/>
      <c r="T46" s="4"/>
      <c r="U46" s="4"/>
      <c r="V46" s="4"/>
      <c r="W46" s="4"/>
      <c r="X46" s="4"/>
      <c r="Y46" s="4"/>
      <c r="Z46" s="4"/>
      <c r="AA46" s="4"/>
      <c r="AB46" s="4"/>
      <c r="AC46" s="5"/>
    </row>
    <row r="47" spans="4:29">
      <c r="D47" s="1"/>
      <c r="E47" s="4"/>
      <c r="F47" s="4"/>
      <c r="G47" s="4"/>
      <c r="H47" s="4"/>
      <c r="I47" s="4"/>
      <c r="J47" s="4"/>
      <c r="K47" s="165" t="s">
        <v>245</v>
      </c>
      <c r="L47" s="4"/>
      <c r="M47" s="4"/>
      <c r="N47" s="4"/>
      <c r="O47" s="4"/>
      <c r="P47" s="4"/>
      <c r="Q47" s="4"/>
      <c r="R47" s="4"/>
      <c r="S47" s="4"/>
      <c r="T47" s="4"/>
      <c r="U47" s="4"/>
      <c r="V47" s="4"/>
      <c r="W47" s="4"/>
      <c r="X47" s="4"/>
      <c r="Y47" s="4"/>
      <c r="Z47" s="4"/>
      <c r="AA47" s="4"/>
      <c r="AB47" s="4"/>
      <c r="AC47" s="5"/>
    </row>
    <row r="48" spans="4:29">
      <c r="D48" s="1"/>
      <c r="E48" s="4"/>
      <c r="F48" s="4"/>
      <c r="G48" s="4"/>
      <c r="H48" s="4"/>
      <c r="I48" s="4"/>
      <c r="J48" s="4"/>
      <c r="K48" s="4"/>
      <c r="L48" s="4"/>
      <c r="M48" s="4"/>
      <c r="N48" s="4"/>
      <c r="O48" s="4"/>
      <c r="P48" s="4"/>
      <c r="Q48" s="4"/>
      <c r="R48" s="4"/>
      <c r="S48" s="4"/>
      <c r="T48" s="4"/>
      <c r="U48" s="4"/>
      <c r="V48" s="4"/>
      <c r="W48" s="4"/>
      <c r="X48" s="4"/>
      <c r="Y48" s="4"/>
      <c r="Z48" s="4"/>
      <c r="AA48" s="4"/>
      <c r="AB48" s="4"/>
      <c r="AC48" s="5"/>
    </row>
    <row r="49" spans="4:29">
      <c r="D49" s="1"/>
      <c r="E49" s="4"/>
      <c r="F49" s="4"/>
      <c r="G49" s="4"/>
      <c r="H49" s="4"/>
      <c r="I49" s="4"/>
      <c r="J49" s="4"/>
      <c r="K49" s="4"/>
      <c r="L49" s="4"/>
      <c r="M49" s="4"/>
      <c r="N49" s="4"/>
      <c r="O49" s="4"/>
      <c r="P49" s="4"/>
      <c r="Q49" s="4"/>
      <c r="R49" s="4"/>
      <c r="S49" s="4"/>
      <c r="T49" s="4"/>
      <c r="U49" s="2"/>
      <c r="V49" s="3"/>
      <c r="W49" s="3"/>
      <c r="X49" s="3"/>
      <c r="Y49" s="3"/>
      <c r="Z49" s="6"/>
      <c r="AA49" s="4"/>
      <c r="AB49" s="4"/>
      <c r="AC49" s="5"/>
    </row>
    <row r="50" spans="4:29">
      <c r="D50" s="1"/>
      <c r="E50" s="4"/>
      <c r="F50" s="4"/>
      <c r="G50" s="4"/>
      <c r="H50" s="4"/>
      <c r="I50" s="2"/>
      <c r="J50" s="3"/>
      <c r="K50" s="6"/>
      <c r="L50" s="4"/>
      <c r="M50" s="4"/>
      <c r="N50" s="4"/>
      <c r="O50" s="2"/>
      <c r="P50" s="3"/>
      <c r="Q50" s="6"/>
      <c r="R50" s="4"/>
      <c r="S50" s="4"/>
      <c r="T50" s="4"/>
      <c r="U50" s="1"/>
      <c r="V50" s="110"/>
      <c r="W50" s="110"/>
      <c r="X50" s="110"/>
      <c r="Y50" s="110"/>
      <c r="Z50" s="5"/>
      <c r="AA50" s="4"/>
      <c r="AB50" s="4"/>
      <c r="AC50" s="5"/>
    </row>
    <row r="51" spans="4:29">
      <c r="D51" s="1"/>
      <c r="E51" s="4"/>
      <c r="F51" s="4"/>
      <c r="G51" s="4"/>
      <c r="H51" s="4"/>
      <c r="I51" s="1"/>
      <c r="J51" s="4"/>
      <c r="K51" s="5"/>
      <c r="L51" s="4"/>
      <c r="M51" s="4"/>
      <c r="N51" s="4"/>
      <c r="O51" s="1"/>
      <c r="P51" s="4"/>
      <c r="Q51" s="5"/>
      <c r="R51" s="4"/>
      <c r="S51" s="4"/>
      <c r="T51" s="4"/>
      <c r="U51" s="1"/>
      <c r="V51" s="110"/>
      <c r="W51" s="110"/>
      <c r="X51" s="110"/>
      <c r="Y51" s="110"/>
      <c r="Z51" s="5"/>
      <c r="AA51" s="4"/>
      <c r="AB51" s="4"/>
      <c r="AC51" s="5"/>
    </row>
    <row r="52" spans="4:29">
      <c r="D52" s="1"/>
      <c r="E52" s="4"/>
      <c r="F52" s="4"/>
      <c r="G52" s="4"/>
      <c r="H52" s="4"/>
      <c r="I52" s="118"/>
      <c r="J52" s="120"/>
      <c r="K52" s="164"/>
      <c r="L52" s="4"/>
      <c r="M52" s="4"/>
      <c r="N52" s="4"/>
      <c r="O52" s="118"/>
      <c r="P52" s="120"/>
      <c r="Q52" s="164"/>
      <c r="R52" s="4"/>
      <c r="S52" s="4"/>
      <c r="T52" s="4"/>
      <c r="U52" s="1"/>
      <c r="V52" s="4"/>
      <c r="W52" s="4"/>
      <c r="X52" s="4"/>
      <c r="Y52" s="4"/>
      <c r="Z52" s="5"/>
      <c r="AA52" s="4"/>
      <c r="AB52" s="4"/>
      <c r="AC52" s="5"/>
    </row>
    <row r="53" spans="4:29">
      <c r="D53" s="1"/>
      <c r="E53" s="4"/>
      <c r="F53" s="4"/>
      <c r="G53" s="4"/>
      <c r="H53" s="4"/>
      <c r="I53" s="4"/>
      <c r="J53" s="4"/>
      <c r="K53" s="4"/>
      <c r="L53" s="4"/>
      <c r="M53" s="4"/>
      <c r="N53" s="4"/>
      <c r="O53" s="4"/>
      <c r="P53" s="4"/>
      <c r="Q53" s="4"/>
      <c r="R53" s="4"/>
      <c r="S53" s="4"/>
      <c r="T53" s="4"/>
      <c r="U53" s="1"/>
      <c r="V53" s="4"/>
      <c r="W53" s="4"/>
      <c r="X53" s="4"/>
      <c r="Y53" s="4"/>
      <c r="Z53" s="5"/>
      <c r="AA53" s="4"/>
      <c r="AB53" s="4"/>
      <c r="AC53" s="5"/>
    </row>
    <row r="54" spans="4:29">
      <c r="D54" s="1"/>
      <c r="E54" s="4"/>
      <c r="F54" s="4"/>
      <c r="G54" s="4"/>
      <c r="H54" s="4"/>
      <c r="I54" s="4"/>
      <c r="J54" s="4"/>
      <c r="K54" s="4"/>
      <c r="L54" s="4"/>
      <c r="M54" s="4"/>
      <c r="N54" s="4"/>
      <c r="O54" s="4"/>
      <c r="P54" s="4"/>
      <c r="Q54" s="4"/>
      <c r="R54" s="4"/>
      <c r="S54" s="4"/>
      <c r="T54" s="4"/>
      <c r="U54" s="1"/>
      <c r="V54" s="4"/>
      <c r="W54" s="4"/>
      <c r="X54" s="4"/>
      <c r="Y54" s="4"/>
      <c r="Z54" s="5"/>
      <c r="AA54" s="4"/>
      <c r="AB54" s="4"/>
      <c r="AC54" s="5"/>
    </row>
    <row r="55" spans="4:29">
      <c r="D55" s="118"/>
      <c r="E55" s="120"/>
      <c r="F55" s="120"/>
      <c r="G55" s="120"/>
      <c r="H55" s="120"/>
      <c r="I55" s="120"/>
      <c r="J55" s="120"/>
      <c r="K55" s="120"/>
      <c r="L55" s="120"/>
      <c r="M55" s="120"/>
      <c r="N55" s="120"/>
      <c r="O55" s="120"/>
      <c r="P55" s="120"/>
      <c r="Q55" s="120"/>
      <c r="R55" s="120"/>
      <c r="S55" s="120"/>
      <c r="T55" s="120"/>
      <c r="U55" s="118"/>
      <c r="V55" s="120"/>
      <c r="W55" s="120"/>
      <c r="X55" s="120"/>
      <c r="Y55" s="120"/>
      <c r="Z55" s="164"/>
      <c r="AA55" s="120"/>
      <c r="AB55" s="120"/>
      <c r="AC55" s="164"/>
    </row>
    <row r="74" spans="17:17">
      <c r="Q74" t="s">
        <v>246</v>
      </c>
    </row>
  </sheetData>
  <pageMargins left="0.7" right="0.7" top="0.75" bottom="0.75" header="0.3" footer="0.3"/>
  <pageSetup scale="38" orientation="landscape" r:id="rId1"/>
  <drawing r:id="rId2"/>
</worksheet>
</file>

<file path=xl/worksheets/sheet2.xml><?xml version="1.0" encoding="utf-8"?>
<worksheet xmlns="http://schemas.openxmlformats.org/spreadsheetml/2006/main" xmlns:r="http://schemas.openxmlformats.org/officeDocument/2006/relationships">
  <sheetPr>
    <pageSetUpPr fitToPage="1"/>
  </sheetPr>
  <dimension ref="A1:H76"/>
  <sheetViews>
    <sheetView showGridLines="0" topLeftCell="A54" workbookViewId="0">
      <selection activeCell="A38" sqref="A38"/>
    </sheetView>
  </sheetViews>
  <sheetFormatPr defaultRowHeight="15"/>
  <cols>
    <col min="1" max="1" width="3.85546875" customWidth="1"/>
    <col min="2" max="2" width="46.7109375" customWidth="1"/>
    <col min="3" max="3" width="29" customWidth="1"/>
    <col min="4" max="4" width="12.7109375" customWidth="1"/>
    <col min="5" max="5" width="5.28515625" customWidth="1"/>
    <col min="6" max="6" width="51.140625" customWidth="1"/>
    <col min="7" max="7" width="23" customWidth="1"/>
    <col min="8" max="8" width="12" customWidth="1"/>
  </cols>
  <sheetData>
    <row r="1" spans="2:8">
      <c r="B1" s="34" t="s">
        <v>73</v>
      </c>
    </row>
    <row r="2" spans="2:8">
      <c r="B2" s="34" t="s">
        <v>74</v>
      </c>
    </row>
    <row r="3" spans="2:8">
      <c r="B3" s="34" t="s">
        <v>75</v>
      </c>
    </row>
    <row r="4" spans="2:8">
      <c r="B4" s="34" t="s">
        <v>76</v>
      </c>
    </row>
    <row r="7" spans="2:8">
      <c r="B7" s="35" t="s">
        <v>65</v>
      </c>
      <c r="D7" s="34" t="s">
        <v>71</v>
      </c>
    </row>
    <row r="8" spans="2:8">
      <c r="B8" s="35" t="s">
        <v>66</v>
      </c>
      <c r="C8" t="s">
        <v>70</v>
      </c>
      <c r="D8" s="32" t="s">
        <v>64</v>
      </c>
      <c r="G8">
        <v>405</v>
      </c>
    </row>
    <row r="9" spans="2:8">
      <c r="B9" s="35" t="s">
        <v>67</v>
      </c>
      <c r="C9" t="s">
        <v>70</v>
      </c>
      <c r="D9" s="32" t="s">
        <v>63</v>
      </c>
      <c r="G9">
        <v>703</v>
      </c>
    </row>
    <row r="10" spans="2:8">
      <c r="B10" s="35" t="s">
        <v>68</v>
      </c>
      <c r="C10" t="s">
        <v>70</v>
      </c>
      <c r="D10" s="32" t="s">
        <v>60</v>
      </c>
      <c r="G10">
        <v>703</v>
      </c>
    </row>
    <row r="11" spans="2:8">
      <c r="B11" s="35" t="s">
        <v>69</v>
      </c>
      <c r="C11" t="s">
        <v>70</v>
      </c>
      <c r="D11" s="32" t="s">
        <v>62</v>
      </c>
      <c r="G11">
        <f>SUM(G8:G10)</f>
        <v>1811</v>
      </c>
      <c r="H11" t="s">
        <v>82</v>
      </c>
    </row>
    <row r="12" spans="2:8">
      <c r="B12" s="35"/>
      <c r="D12" s="32" t="s">
        <v>61</v>
      </c>
    </row>
    <row r="14" spans="2:8">
      <c r="G14">
        <f>58400/G11</f>
        <v>32.247377139701825</v>
      </c>
      <c r="H14" t="s">
        <v>81</v>
      </c>
    </row>
    <row r="15" spans="2:8">
      <c r="B15" s="35" t="s">
        <v>21</v>
      </c>
    </row>
    <row r="16" spans="2:8">
      <c r="B16" s="35"/>
    </row>
    <row r="17" spans="1:4">
      <c r="A17">
        <v>1</v>
      </c>
      <c r="B17" s="32" t="s">
        <v>34</v>
      </c>
      <c r="D17" t="s">
        <v>78</v>
      </c>
    </row>
    <row r="18" spans="1:4">
      <c r="A18">
        <v>2</v>
      </c>
      <c r="B18" t="s">
        <v>15</v>
      </c>
      <c r="D18" t="s">
        <v>79</v>
      </c>
    </row>
    <row r="19" spans="1:4">
      <c r="A19">
        <v>3</v>
      </c>
      <c r="B19" s="32" t="s">
        <v>35</v>
      </c>
      <c r="D19">
        <v>58200</v>
      </c>
    </row>
    <row r="20" spans="1:4">
      <c r="A20">
        <v>4</v>
      </c>
      <c r="B20" t="s">
        <v>16</v>
      </c>
    </row>
    <row r="21" spans="1:4">
      <c r="A21">
        <v>5</v>
      </c>
      <c r="B21" s="32" t="s">
        <v>36</v>
      </c>
    </row>
    <row r="22" spans="1:4">
      <c r="A22">
        <v>6</v>
      </c>
      <c r="B22" t="s">
        <v>55</v>
      </c>
    </row>
    <row r="23" spans="1:4">
      <c r="A23">
        <v>7</v>
      </c>
      <c r="B23" t="s">
        <v>17</v>
      </c>
    </row>
    <row r="24" spans="1:4">
      <c r="A24">
        <v>8</v>
      </c>
      <c r="B24" s="32" t="s">
        <v>23</v>
      </c>
    </row>
    <row r="25" spans="1:4">
      <c r="A25">
        <v>9</v>
      </c>
      <c r="B25" s="32" t="s">
        <v>24</v>
      </c>
    </row>
    <row r="26" spans="1:4">
      <c r="A26">
        <v>10</v>
      </c>
      <c r="B26" s="32" t="s">
        <v>31</v>
      </c>
    </row>
    <row r="27" spans="1:4">
      <c r="A27">
        <v>11</v>
      </c>
      <c r="B27" s="32" t="s">
        <v>25</v>
      </c>
    </row>
    <row r="28" spans="1:4">
      <c r="A28">
        <v>12</v>
      </c>
      <c r="B28" t="s">
        <v>18</v>
      </c>
    </row>
    <row r="29" spans="1:4">
      <c r="A29">
        <v>13</v>
      </c>
      <c r="B29" s="32" t="s">
        <v>28</v>
      </c>
    </row>
    <row r="30" spans="1:4">
      <c r="A30">
        <v>14</v>
      </c>
      <c r="B30" s="32" t="s">
        <v>39</v>
      </c>
    </row>
    <row r="31" spans="1:4">
      <c r="A31">
        <v>15</v>
      </c>
      <c r="B31" s="32" t="s">
        <v>26</v>
      </c>
    </row>
    <row r="32" spans="1:4">
      <c r="A32">
        <v>16</v>
      </c>
      <c r="B32" s="32" t="s">
        <v>29</v>
      </c>
    </row>
    <row r="33" spans="1:3">
      <c r="A33">
        <v>17</v>
      </c>
      <c r="B33" s="33" t="s">
        <v>30</v>
      </c>
    </row>
    <row r="34" spans="1:3">
      <c r="A34">
        <v>18</v>
      </c>
      <c r="B34" s="32" t="s">
        <v>33</v>
      </c>
    </row>
    <row r="35" spans="1:3">
      <c r="A35">
        <v>19</v>
      </c>
      <c r="B35" s="33" t="s">
        <v>43</v>
      </c>
      <c r="C35" s="32" t="s">
        <v>72</v>
      </c>
    </row>
    <row r="36" spans="1:3">
      <c r="A36">
        <v>20</v>
      </c>
      <c r="B36" s="32" t="s">
        <v>32</v>
      </c>
      <c r="C36" s="32" t="s">
        <v>72</v>
      </c>
    </row>
    <row r="37" spans="1:3">
      <c r="A37">
        <v>21</v>
      </c>
      <c r="B37" s="33" t="s">
        <v>19</v>
      </c>
      <c r="C37" s="32" t="s">
        <v>72</v>
      </c>
    </row>
    <row r="38" spans="1:3">
      <c r="A38">
        <v>22</v>
      </c>
      <c r="B38" s="32" t="s">
        <v>27</v>
      </c>
      <c r="C38" s="32" t="s">
        <v>72</v>
      </c>
    </row>
    <row r="39" spans="1:3">
      <c r="A39">
        <v>23</v>
      </c>
      <c r="B39" s="33" t="s">
        <v>20</v>
      </c>
      <c r="C39" s="32" t="s">
        <v>72</v>
      </c>
    </row>
    <row r="42" spans="1:3">
      <c r="B42" s="35" t="s">
        <v>22</v>
      </c>
    </row>
    <row r="43" spans="1:3">
      <c r="B43" s="36"/>
    </row>
    <row r="44" spans="1:3">
      <c r="A44">
        <v>1</v>
      </c>
      <c r="B44" s="32" t="s">
        <v>34</v>
      </c>
    </row>
    <row r="45" spans="1:3">
      <c r="A45">
        <v>2</v>
      </c>
      <c r="B45" t="s">
        <v>15</v>
      </c>
    </row>
    <row r="46" spans="1:3">
      <c r="A46">
        <v>3</v>
      </c>
      <c r="B46" s="32" t="s">
        <v>35</v>
      </c>
    </row>
    <row r="47" spans="1:3">
      <c r="A47">
        <v>4</v>
      </c>
      <c r="B47" t="s">
        <v>16</v>
      </c>
    </row>
    <row r="48" spans="1:3">
      <c r="A48">
        <v>5</v>
      </c>
      <c r="B48" s="32" t="s">
        <v>36</v>
      </c>
    </row>
    <row r="49" spans="1:3">
      <c r="A49">
        <v>6</v>
      </c>
      <c r="B49" s="32" t="s">
        <v>37</v>
      </c>
    </row>
    <row r="50" spans="1:3">
      <c r="A50">
        <v>7</v>
      </c>
      <c r="B50" t="s">
        <v>55</v>
      </c>
    </row>
    <row r="51" spans="1:3">
      <c r="A51">
        <v>8</v>
      </c>
      <c r="B51" t="s">
        <v>17</v>
      </c>
    </row>
    <row r="52" spans="1:3">
      <c r="A52">
        <v>9</v>
      </c>
      <c r="B52" s="32" t="s">
        <v>53</v>
      </c>
    </row>
    <row r="53" spans="1:3">
      <c r="A53">
        <v>10</v>
      </c>
      <c r="B53" s="33" t="s">
        <v>38</v>
      </c>
    </row>
    <row r="54" spans="1:3">
      <c r="A54">
        <v>11</v>
      </c>
      <c r="B54" s="32" t="s">
        <v>31</v>
      </c>
    </row>
    <row r="55" spans="1:3">
      <c r="A55">
        <v>12</v>
      </c>
      <c r="B55" s="32" t="s">
        <v>25</v>
      </c>
    </row>
    <row r="56" spans="1:3">
      <c r="A56">
        <v>13</v>
      </c>
      <c r="B56" t="s">
        <v>18</v>
      </c>
    </row>
    <row r="57" spans="1:3">
      <c r="A57">
        <v>14</v>
      </c>
      <c r="B57" s="32" t="s">
        <v>28</v>
      </c>
    </row>
    <row r="58" spans="1:3">
      <c r="A58">
        <v>15</v>
      </c>
      <c r="B58" s="32" t="s">
        <v>39</v>
      </c>
    </row>
    <row r="59" spans="1:3">
      <c r="A59">
        <v>16</v>
      </c>
      <c r="B59" s="32" t="s">
        <v>26</v>
      </c>
    </row>
    <row r="60" spans="1:3">
      <c r="A60">
        <v>17</v>
      </c>
      <c r="B60" s="32" t="s">
        <v>29</v>
      </c>
    </row>
    <row r="61" spans="1:3">
      <c r="A61">
        <v>18</v>
      </c>
      <c r="B61" s="33" t="s">
        <v>30</v>
      </c>
    </row>
    <row r="62" spans="1:3">
      <c r="A62">
        <v>19</v>
      </c>
      <c r="B62" s="32" t="s">
        <v>33</v>
      </c>
    </row>
    <row r="63" spans="1:3">
      <c r="A63">
        <v>20</v>
      </c>
      <c r="B63" s="33" t="s">
        <v>43</v>
      </c>
      <c r="C63" s="32" t="s">
        <v>72</v>
      </c>
    </row>
    <row r="64" spans="1:3">
      <c r="A64">
        <v>21</v>
      </c>
      <c r="B64" s="32" t="s">
        <v>32</v>
      </c>
      <c r="C64" s="32" t="s">
        <v>72</v>
      </c>
    </row>
    <row r="65" spans="1:3">
      <c r="A65">
        <v>22</v>
      </c>
      <c r="B65" s="33" t="s">
        <v>19</v>
      </c>
      <c r="C65" s="32" t="s">
        <v>72</v>
      </c>
    </row>
    <row r="66" spans="1:3">
      <c r="A66">
        <v>23</v>
      </c>
      <c r="B66" s="32" t="s">
        <v>27</v>
      </c>
      <c r="C66" s="32" t="s">
        <v>72</v>
      </c>
    </row>
    <row r="67" spans="1:3">
      <c r="A67">
        <v>24</v>
      </c>
      <c r="B67" s="33" t="s">
        <v>20</v>
      </c>
      <c r="C67" s="32" t="s">
        <v>72</v>
      </c>
    </row>
    <row r="70" spans="1:3">
      <c r="B70" s="32" t="s">
        <v>40</v>
      </c>
    </row>
    <row r="72" spans="1:3">
      <c r="B72" s="35"/>
    </row>
    <row r="73" spans="1:3">
      <c r="B73" s="33"/>
    </row>
    <row r="74" spans="1:3">
      <c r="B74" s="32"/>
    </row>
    <row r="76" spans="1:3">
      <c r="B76" s="32"/>
    </row>
  </sheetData>
  <pageMargins left="0.7" right="0.7" top="0.75" bottom="0.75" header="0.3" footer="0.3"/>
  <pageSetup scale="63" fitToHeight="2" orientation="landscape" horizontalDpi="360" verticalDpi="360" r:id="rId1"/>
</worksheet>
</file>

<file path=xl/worksheets/sheet3.xml><?xml version="1.0" encoding="utf-8"?>
<worksheet xmlns="http://schemas.openxmlformats.org/spreadsheetml/2006/main" xmlns:r="http://schemas.openxmlformats.org/officeDocument/2006/relationships">
  <sheetPr>
    <pageSetUpPr fitToPage="1"/>
  </sheetPr>
  <dimension ref="B2:BK67"/>
  <sheetViews>
    <sheetView showGridLines="0" zoomScale="64" zoomScaleNormal="64" workbookViewId="0">
      <selection activeCell="AW23" sqref="AW23"/>
    </sheetView>
  </sheetViews>
  <sheetFormatPr defaultRowHeight="15"/>
  <cols>
    <col min="1" max="5" width="3.28515625" customWidth="1"/>
    <col min="6" max="405" width="3.140625" customWidth="1"/>
  </cols>
  <sheetData>
    <row r="2" spans="2:63">
      <c r="B2" t="s">
        <v>46</v>
      </c>
      <c r="Y2" s="18"/>
      <c r="Z2" s="19"/>
      <c r="AA2" s="19"/>
      <c r="AB2" s="19"/>
      <c r="AC2" s="54"/>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row>
    <row r="3" spans="2:63">
      <c r="B3" t="s">
        <v>47</v>
      </c>
      <c r="Y3" s="21"/>
      <c r="Z3" s="23"/>
      <c r="AA3" s="23"/>
      <c r="AB3" s="23"/>
      <c r="AC3" s="26"/>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row>
    <row r="4" spans="2:63">
      <c r="B4" s="32" t="s">
        <v>48</v>
      </c>
      <c r="Y4" s="21"/>
      <c r="Z4" s="23"/>
      <c r="AA4" s="23"/>
      <c r="AB4" s="23"/>
      <c r="AC4" s="26"/>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row>
    <row r="5" spans="2:63">
      <c r="Y5" s="21"/>
      <c r="Z5" s="23"/>
      <c r="AA5" s="23"/>
      <c r="AB5" s="23"/>
      <c r="AC5" s="26"/>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row>
    <row r="6" spans="2:63">
      <c r="Y6" s="21"/>
      <c r="Z6" s="23"/>
      <c r="AA6" s="23"/>
      <c r="AB6" s="23"/>
      <c r="AC6" s="26"/>
      <c r="AD6" s="30"/>
      <c r="AE6" s="30"/>
      <c r="AF6" s="30"/>
      <c r="AG6" s="30"/>
      <c r="AH6" s="30"/>
      <c r="AI6" s="30"/>
      <c r="AJ6" s="30"/>
      <c r="AK6" s="30"/>
      <c r="AL6" s="30" t="s">
        <v>45</v>
      </c>
      <c r="AM6" s="30"/>
      <c r="AN6" s="30"/>
      <c r="AO6" s="30"/>
      <c r="AP6" s="30"/>
      <c r="AQ6" s="30"/>
      <c r="AR6" s="30"/>
      <c r="AS6" s="30"/>
      <c r="AT6" s="30"/>
      <c r="AU6" s="30"/>
      <c r="AV6" s="30"/>
      <c r="AW6" s="30"/>
      <c r="AX6" s="30"/>
      <c r="AY6" s="30"/>
      <c r="AZ6" s="30"/>
      <c r="BA6" s="30"/>
      <c r="BB6" s="30"/>
      <c r="BC6" s="30"/>
      <c r="BD6" s="30"/>
      <c r="BE6" s="30"/>
      <c r="BF6" s="30"/>
      <c r="BG6" s="30"/>
      <c r="BH6" s="30"/>
      <c r="BI6" s="30"/>
      <c r="BJ6" s="30"/>
      <c r="BK6" s="30"/>
    </row>
    <row r="7" spans="2:63" ht="14.25" customHeight="1">
      <c r="Y7" s="21"/>
      <c r="Z7" s="24"/>
      <c r="AA7" s="23"/>
      <c r="AB7" s="23"/>
      <c r="AC7" s="26"/>
      <c r="AD7" s="30"/>
      <c r="AE7" s="30"/>
      <c r="AF7" s="30"/>
      <c r="AG7" s="30"/>
      <c r="AH7" s="30"/>
      <c r="AI7" s="30"/>
      <c r="AJ7" s="30"/>
      <c r="AK7" s="30"/>
      <c r="AL7" s="30"/>
      <c r="AM7" s="30"/>
      <c r="AN7" s="30"/>
      <c r="AO7" s="30"/>
      <c r="AP7" s="30"/>
      <c r="AQ7" s="30"/>
      <c r="AR7" s="30"/>
      <c r="AS7" s="30"/>
      <c r="AT7" s="30"/>
      <c r="AU7" s="30"/>
      <c r="AV7" s="30"/>
      <c r="AW7" s="30"/>
      <c r="AX7" s="30"/>
      <c r="AY7" s="30"/>
      <c r="AZ7" s="30"/>
      <c r="BA7" s="30"/>
      <c r="BB7" s="30"/>
      <c r="BC7" s="30"/>
      <c r="BD7" s="30"/>
      <c r="BE7" s="30"/>
      <c r="BF7" s="30"/>
      <c r="BG7" s="30"/>
      <c r="BH7" s="30"/>
      <c r="BI7" s="30"/>
      <c r="BJ7" s="30"/>
      <c r="BK7" s="30"/>
    </row>
    <row r="8" spans="2:63">
      <c r="Y8" s="21"/>
      <c r="Z8" s="23"/>
      <c r="AA8" s="23"/>
      <c r="AB8" s="23"/>
      <c r="AC8" s="26"/>
      <c r="AD8" s="30"/>
      <c r="AE8" s="30"/>
      <c r="AF8" s="30"/>
      <c r="AG8" s="30"/>
      <c r="AH8" s="30"/>
      <c r="AI8" s="30"/>
      <c r="AJ8" s="30"/>
      <c r="AK8" s="30"/>
      <c r="AL8" s="30"/>
      <c r="AM8" s="30"/>
      <c r="AN8" s="30"/>
      <c r="AO8" s="30"/>
      <c r="AP8" s="30"/>
      <c r="AQ8" s="30"/>
      <c r="AR8" s="30"/>
      <c r="AS8" s="30"/>
      <c r="AT8" s="30"/>
      <c r="AU8" s="30"/>
      <c r="AV8" s="30"/>
      <c r="AW8" s="30"/>
      <c r="AX8" s="30"/>
      <c r="AY8" s="30"/>
      <c r="AZ8" s="30"/>
      <c r="BA8" s="30"/>
      <c r="BB8" s="30"/>
      <c r="BC8" s="30"/>
      <c r="BD8" s="30"/>
      <c r="BE8" s="30"/>
      <c r="BF8" s="30"/>
      <c r="BG8" s="30"/>
      <c r="BH8" s="30"/>
      <c r="BI8" s="30"/>
      <c r="BJ8" s="30"/>
      <c r="BK8" s="30"/>
    </row>
    <row r="9" spans="2:63">
      <c r="Y9" s="50"/>
      <c r="Z9" s="27"/>
      <c r="AA9" s="27"/>
      <c r="AB9" s="27"/>
      <c r="AC9" s="28"/>
      <c r="AD9" s="31"/>
      <c r="AE9" s="31"/>
      <c r="AF9" s="31"/>
      <c r="AG9" s="31"/>
      <c r="AH9" s="31"/>
      <c r="AI9" s="31"/>
      <c r="AJ9" s="31"/>
      <c r="AK9" s="31"/>
      <c r="AL9" s="31"/>
      <c r="AM9" s="31"/>
      <c r="AN9" s="31"/>
      <c r="AO9" s="31"/>
      <c r="AP9" s="31"/>
      <c r="AQ9" s="31"/>
      <c r="AR9" s="31"/>
      <c r="AS9" s="31"/>
      <c r="AT9" s="31"/>
      <c r="AU9" s="31"/>
      <c r="AV9" s="31"/>
      <c r="AW9" s="31"/>
      <c r="AX9" s="31"/>
      <c r="AY9" s="31"/>
      <c r="AZ9" s="31"/>
      <c r="BA9" s="31"/>
      <c r="BB9" s="31"/>
      <c r="BC9" s="31"/>
      <c r="BD9" s="31"/>
      <c r="BE9" s="31"/>
      <c r="BF9" s="31"/>
      <c r="BG9" s="31"/>
      <c r="BH9" s="31"/>
      <c r="BI9" s="31"/>
      <c r="BJ9" s="31"/>
      <c r="BK9" s="31"/>
    </row>
    <row r="10" spans="2:63">
      <c r="AA10" s="55"/>
      <c r="AB10" s="56"/>
      <c r="AC10" s="57"/>
      <c r="AD10" s="47"/>
      <c r="AE10" s="48"/>
      <c r="AF10" s="48"/>
      <c r="AG10" s="48"/>
      <c r="AH10" s="49"/>
      <c r="AI10" s="18"/>
      <c r="AJ10" s="19"/>
      <c r="AK10" s="19"/>
      <c r="AL10" s="19"/>
      <c r="AM10" s="19"/>
      <c r="AN10" s="19"/>
      <c r="AO10" s="19"/>
      <c r="AP10" s="19"/>
      <c r="AQ10" s="19"/>
      <c r="AR10" s="19"/>
      <c r="AS10" s="19"/>
      <c r="AT10" s="19"/>
      <c r="AU10" s="19"/>
      <c r="AV10" s="19"/>
      <c r="AW10" s="19"/>
      <c r="AX10" s="19"/>
      <c r="AY10" s="19"/>
      <c r="AZ10" s="19"/>
      <c r="BA10" s="19"/>
      <c r="BB10" s="19"/>
      <c r="BC10" s="19"/>
      <c r="BD10" s="19"/>
      <c r="BE10" s="19"/>
      <c r="BF10" s="19"/>
      <c r="BG10" s="19"/>
      <c r="BH10" s="19"/>
      <c r="BI10" s="19"/>
      <c r="BJ10" s="19"/>
      <c r="BK10" s="19"/>
    </row>
    <row r="11" spans="2:63">
      <c r="AA11" s="55"/>
      <c r="AB11" s="56"/>
      <c r="AC11" s="57"/>
      <c r="AD11" s="47"/>
      <c r="AE11" s="48" t="s">
        <v>8</v>
      </c>
      <c r="AF11" s="48"/>
      <c r="AG11" s="48"/>
      <c r="AH11" s="49"/>
      <c r="AI11" s="20"/>
      <c r="AJ11" s="20"/>
      <c r="AK11" s="20"/>
      <c r="AL11" s="20"/>
      <c r="AM11" s="20"/>
      <c r="AN11" s="20"/>
      <c r="AO11" s="20"/>
      <c r="AP11" s="20"/>
      <c r="AQ11" s="20"/>
      <c r="AR11" s="20"/>
      <c r="AS11" s="20"/>
      <c r="AT11" s="20"/>
      <c r="AU11" s="20"/>
      <c r="AV11" s="20"/>
      <c r="AW11" s="20"/>
      <c r="AX11" s="20"/>
      <c r="AY11" s="20"/>
      <c r="AZ11" s="20"/>
      <c r="BA11" s="20"/>
      <c r="BB11" s="20"/>
      <c r="BC11" s="20"/>
      <c r="BD11" s="20"/>
      <c r="BE11" s="20"/>
      <c r="BF11" s="20"/>
      <c r="BG11" s="20"/>
      <c r="BH11" s="20"/>
      <c r="BI11" s="20"/>
      <c r="BJ11" s="20"/>
      <c r="BK11" s="20"/>
    </row>
    <row r="12" spans="2:63">
      <c r="AA12" s="55"/>
      <c r="AB12" s="56"/>
      <c r="AC12" s="57"/>
      <c r="AD12" s="47"/>
      <c r="AE12" s="48"/>
      <c r="AF12" s="48"/>
      <c r="AG12" s="48"/>
      <c r="AH12" s="49"/>
      <c r="AI12" s="20"/>
      <c r="AJ12" s="20"/>
      <c r="AK12" s="20"/>
      <c r="AL12" s="20"/>
      <c r="AM12" s="20"/>
      <c r="AN12" s="20"/>
      <c r="AO12" s="20"/>
      <c r="AP12" s="20"/>
      <c r="AQ12" s="20"/>
      <c r="AR12" s="20"/>
      <c r="AS12" s="20"/>
      <c r="AT12" s="20"/>
      <c r="AU12" s="20"/>
      <c r="AV12" s="20"/>
      <c r="AW12" s="20"/>
      <c r="AX12" s="20"/>
      <c r="AY12" s="20"/>
      <c r="AZ12" s="20"/>
      <c r="BA12" s="20"/>
      <c r="BB12" s="20"/>
      <c r="BC12" s="20"/>
      <c r="BD12" s="20"/>
      <c r="BE12" s="20"/>
      <c r="BF12" s="20"/>
      <c r="BG12" s="20"/>
      <c r="BH12" s="20"/>
      <c r="BI12" s="20"/>
      <c r="BJ12" s="20"/>
      <c r="BK12" s="20"/>
    </row>
    <row r="13" spans="2:63">
      <c r="AA13" s="55"/>
      <c r="AB13" s="56"/>
      <c r="AC13" s="57"/>
      <c r="AD13" s="47"/>
      <c r="AE13" s="48"/>
      <c r="AF13" s="48"/>
      <c r="AG13" s="48"/>
      <c r="AH13" s="49"/>
      <c r="AI13" s="20"/>
      <c r="AJ13" s="20"/>
      <c r="AK13" s="20"/>
      <c r="AL13" s="20"/>
      <c r="AM13" s="20"/>
      <c r="AN13" s="20"/>
      <c r="AO13" s="20"/>
      <c r="AP13" s="20"/>
      <c r="AQ13" s="20"/>
      <c r="AR13" s="20"/>
      <c r="AS13" s="20"/>
      <c r="AT13" s="20"/>
      <c r="AU13" s="20"/>
      <c r="AV13" s="20"/>
      <c r="AW13" s="20"/>
      <c r="AX13" s="20"/>
      <c r="AY13" s="20"/>
      <c r="AZ13" s="20"/>
      <c r="BA13" s="20"/>
      <c r="BB13" s="20"/>
      <c r="BC13" s="20"/>
      <c r="BD13" s="20"/>
      <c r="BE13" s="20"/>
      <c r="BF13" s="20"/>
      <c r="BG13" s="20"/>
      <c r="BH13" s="20"/>
      <c r="BI13" s="20"/>
      <c r="BJ13" s="20"/>
      <c r="BK13" s="20"/>
    </row>
    <row r="14" spans="2:63">
      <c r="AA14" s="55"/>
      <c r="AB14" s="56"/>
      <c r="AC14" s="57"/>
      <c r="AD14" s="50"/>
      <c r="AE14" s="27"/>
      <c r="AF14" s="27"/>
      <c r="AG14" s="27"/>
      <c r="AH14" s="28"/>
      <c r="AI14" s="21"/>
      <c r="AJ14" s="20"/>
      <c r="AK14" s="20"/>
      <c r="AL14" s="20"/>
      <c r="AM14" s="20"/>
      <c r="AN14" s="20"/>
      <c r="AO14" s="20"/>
      <c r="AP14" s="20"/>
      <c r="AQ14" s="20"/>
      <c r="AR14" s="20"/>
      <c r="AS14" s="20"/>
      <c r="AT14" s="20"/>
      <c r="AU14" s="20"/>
      <c r="AV14" s="20"/>
      <c r="AW14" s="20"/>
      <c r="AX14" s="20"/>
      <c r="AY14" s="20"/>
      <c r="AZ14" s="20"/>
      <c r="BA14" s="20"/>
      <c r="BB14" s="20"/>
      <c r="BC14" s="20"/>
      <c r="BD14" s="20"/>
      <c r="BE14" s="20"/>
      <c r="BF14" s="20"/>
      <c r="BG14" s="20"/>
      <c r="BH14" s="20"/>
      <c r="BI14" s="20"/>
      <c r="BJ14" s="20"/>
      <c r="BK14" s="20"/>
    </row>
    <row r="15" spans="2:63">
      <c r="E15" s="4"/>
      <c r="F15" s="4"/>
      <c r="G15" s="4"/>
      <c r="H15" s="42"/>
      <c r="I15" s="42"/>
      <c r="J15" s="42"/>
      <c r="K15" s="42"/>
      <c r="L15" s="42"/>
      <c r="M15" s="42"/>
      <c r="N15" s="42"/>
      <c r="O15" s="42"/>
      <c r="P15" s="42"/>
      <c r="Q15" s="42"/>
      <c r="R15" s="42"/>
      <c r="S15" s="42"/>
      <c r="T15" s="42"/>
      <c r="U15" s="42"/>
      <c r="V15" s="42"/>
      <c r="W15" s="42"/>
      <c r="X15" s="42"/>
      <c r="Y15" s="42"/>
      <c r="Z15" s="42"/>
      <c r="AA15" s="55"/>
      <c r="AB15" s="56"/>
      <c r="AC15" s="57"/>
      <c r="AD15" s="50"/>
      <c r="AE15" s="27"/>
      <c r="AF15" s="27"/>
      <c r="AG15" s="27"/>
      <c r="AH15" s="28"/>
      <c r="AI15" s="21"/>
      <c r="AJ15" s="20"/>
      <c r="AK15" s="20"/>
      <c r="AL15" s="20"/>
      <c r="AM15" s="20"/>
      <c r="AN15" s="20"/>
      <c r="AO15" s="20"/>
      <c r="AP15" s="20"/>
      <c r="AQ15" s="20"/>
      <c r="AR15" s="20"/>
      <c r="AS15" s="20"/>
      <c r="AT15" s="20"/>
      <c r="AU15" s="20"/>
      <c r="AV15" s="20"/>
      <c r="AW15" s="20"/>
      <c r="AX15" s="20"/>
      <c r="AY15" s="20"/>
      <c r="AZ15" s="20"/>
      <c r="BA15" s="20"/>
      <c r="BB15" s="20"/>
      <c r="BC15" s="20"/>
      <c r="BD15" s="20"/>
      <c r="BE15" s="20"/>
      <c r="BF15" s="20"/>
      <c r="BG15" s="20"/>
      <c r="BH15" s="20"/>
      <c r="BI15" s="20"/>
      <c r="BJ15" s="20"/>
      <c r="BK15" s="20"/>
    </row>
    <row r="16" spans="2:63">
      <c r="E16" s="4"/>
      <c r="F16" s="4"/>
      <c r="G16" s="4"/>
      <c r="H16" s="42"/>
      <c r="I16" s="42"/>
      <c r="J16" s="42"/>
      <c r="K16" s="42"/>
      <c r="L16" s="42"/>
      <c r="M16" s="42"/>
      <c r="N16" s="42"/>
      <c r="O16" s="42"/>
      <c r="P16" s="42"/>
      <c r="Q16" s="42"/>
      <c r="R16" s="42"/>
      <c r="S16" s="42"/>
      <c r="T16" s="42"/>
      <c r="U16" s="42"/>
      <c r="V16" s="42"/>
      <c r="W16" s="42"/>
      <c r="X16" s="42"/>
      <c r="Y16" s="42"/>
      <c r="Z16" s="42"/>
      <c r="AA16" s="55"/>
      <c r="AB16" s="56"/>
      <c r="AC16" s="57"/>
      <c r="AD16" s="50"/>
      <c r="AE16" s="27"/>
      <c r="AF16" s="27"/>
      <c r="AG16" s="27"/>
      <c r="AH16" s="28"/>
      <c r="AI16" s="20"/>
      <c r="AJ16" s="20"/>
      <c r="AK16" s="20"/>
      <c r="AL16" s="25" t="s">
        <v>44</v>
      </c>
      <c r="AM16" s="20"/>
      <c r="AN16" s="20"/>
      <c r="AO16" s="20"/>
      <c r="AP16" s="20"/>
      <c r="AQ16" s="20"/>
      <c r="AR16" s="20"/>
      <c r="AS16" s="20"/>
      <c r="AT16" s="20"/>
      <c r="AU16" s="20"/>
      <c r="AV16" s="20"/>
      <c r="AW16" s="20"/>
      <c r="AX16" s="20"/>
      <c r="AY16" s="20"/>
      <c r="AZ16" s="20"/>
      <c r="BA16" s="20"/>
      <c r="BB16" s="20"/>
      <c r="BC16" s="20"/>
      <c r="BD16" s="20"/>
      <c r="BE16" s="20"/>
      <c r="BF16" s="20"/>
      <c r="BG16" s="20"/>
      <c r="BH16" s="20"/>
      <c r="BI16" s="20"/>
      <c r="BJ16" s="20"/>
      <c r="BK16" s="20"/>
    </row>
    <row r="17" spans="5:63">
      <c r="E17" s="4"/>
      <c r="F17" s="4"/>
      <c r="G17" s="4"/>
      <c r="H17" s="42"/>
      <c r="I17" s="42"/>
      <c r="J17" s="42"/>
      <c r="K17" s="42"/>
      <c r="L17" s="42"/>
      <c r="M17" s="42"/>
      <c r="N17" s="42"/>
      <c r="O17" s="41"/>
      <c r="P17" s="41"/>
      <c r="Q17" s="41"/>
      <c r="R17" s="41"/>
      <c r="S17" s="41"/>
      <c r="T17" s="41"/>
      <c r="U17" s="41"/>
      <c r="V17" s="41"/>
      <c r="W17" s="41"/>
      <c r="X17" s="41"/>
      <c r="Y17" s="41"/>
      <c r="Z17" s="41"/>
      <c r="AA17" s="55"/>
      <c r="AB17" s="56"/>
      <c r="AC17" s="57"/>
      <c r="AD17" s="50"/>
      <c r="AE17" s="27"/>
      <c r="AF17" s="27"/>
      <c r="AG17" s="27"/>
      <c r="AH17" s="28"/>
      <c r="AI17" s="20"/>
      <c r="AJ17" s="20"/>
      <c r="AK17" s="20"/>
      <c r="AL17" s="20"/>
      <c r="AM17" s="20"/>
      <c r="AN17" s="20"/>
      <c r="AO17" s="20"/>
      <c r="AP17" s="20"/>
      <c r="AQ17" s="20"/>
      <c r="AR17" s="20"/>
      <c r="AS17" s="20"/>
      <c r="AT17" s="20"/>
      <c r="AU17" s="20"/>
      <c r="AV17" s="20"/>
      <c r="AW17" s="20"/>
      <c r="AX17" s="20"/>
      <c r="AY17" s="20"/>
      <c r="AZ17" s="20"/>
      <c r="BA17" s="20"/>
      <c r="BB17" s="20"/>
      <c r="BC17" s="20"/>
      <c r="BD17" s="20"/>
      <c r="BE17" s="20"/>
      <c r="BF17" s="20"/>
      <c r="BG17" s="20"/>
      <c r="BH17" s="20"/>
      <c r="BI17" s="20"/>
      <c r="BJ17" s="20"/>
      <c r="BK17" s="20"/>
    </row>
    <row r="18" spans="5:63">
      <c r="E18" s="4"/>
      <c r="F18" s="4"/>
      <c r="G18" s="4"/>
      <c r="H18" s="42"/>
      <c r="I18" s="42"/>
      <c r="J18" s="42"/>
      <c r="K18" s="42"/>
      <c r="L18" s="42"/>
      <c r="M18" s="42"/>
      <c r="N18" s="42"/>
      <c r="O18" s="41"/>
      <c r="P18" s="41"/>
      <c r="Q18" s="41"/>
      <c r="R18" s="41"/>
      <c r="S18" s="41"/>
      <c r="T18" s="41"/>
      <c r="U18" s="41"/>
      <c r="V18" s="41"/>
      <c r="W18" s="41"/>
      <c r="X18" s="41"/>
      <c r="Y18" s="41"/>
      <c r="Z18" s="41"/>
      <c r="AA18" s="55"/>
      <c r="AB18" s="56"/>
      <c r="AC18" s="57"/>
      <c r="AD18" s="50"/>
      <c r="AE18" s="27"/>
      <c r="AF18" s="27"/>
      <c r="AG18" s="27"/>
      <c r="AH18" s="28"/>
      <c r="AI18" s="20"/>
      <c r="AJ18" s="20"/>
      <c r="AK18" s="20"/>
      <c r="AL18" s="20"/>
      <c r="AM18" s="20"/>
      <c r="AN18" s="20"/>
      <c r="AO18" s="20"/>
      <c r="AP18" s="20"/>
      <c r="AQ18" s="20"/>
      <c r="AR18" s="20"/>
      <c r="AS18" s="20"/>
      <c r="AT18" s="20"/>
      <c r="AU18" s="20"/>
      <c r="AV18" s="20"/>
      <c r="AW18" s="20"/>
      <c r="AX18" s="20"/>
      <c r="AY18" s="20"/>
      <c r="AZ18" s="20"/>
      <c r="BA18" s="20"/>
      <c r="BB18" s="20"/>
      <c r="BC18" s="20"/>
      <c r="BD18" s="20"/>
      <c r="BE18" s="20"/>
      <c r="BF18" s="20"/>
      <c r="BG18" s="20"/>
      <c r="BH18" s="20"/>
      <c r="BI18" s="20"/>
      <c r="BJ18" s="20"/>
      <c r="BK18" s="20"/>
    </row>
    <row r="19" spans="5:63">
      <c r="E19" s="4"/>
      <c r="F19" s="4"/>
      <c r="G19" s="4"/>
      <c r="H19" s="42"/>
      <c r="I19" s="42"/>
      <c r="J19" s="42"/>
      <c r="K19" s="42"/>
      <c r="L19" s="42"/>
      <c r="M19" s="42"/>
      <c r="N19" s="42"/>
      <c r="O19" s="41"/>
      <c r="P19" s="41"/>
      <c r="Q19" s="41"/>
      <c r="R19" s="41"/>
      <c r="S19" s="41"/>
      <c r="T19" s="41"/>
      <c r="U19" s="41"/>
      <c r="V19" s="41"/>
      <c r="W19" s="41"/>
      <c r="X19" s="41"/>
      <c r="Y19" s="41"/>
      <c r="Z19" s="41"/>
      <c r="AA19" s="55"/>
      <c r="AB19" s="56"/>
      <c r="AC19" s="57"/>
      <c r="AD19" s="50"/>
      <c r="AE19" s="27"/>
      <c r="AF19" s="27"/>
      <c r="AG19" s="27"/>
      <c r="AH19" s="28"/>
      <c r="AI19" s="20"/>
      <c r="AJ19" s="20"/>
      <c r="AK19" s="20"/>
      <c r="AL19" s="20"/>
      <c r="AM19" s="20"/>
      <c r="AN19" s="20"/>
      <c r="AO19" s="20"/>
      <c r="AP19" s="20"/>
      <c r="AQ19" s="20"/>
      <c r="AR19" s="20"/>
      <c r="AS19" s="20"/>
      <c r="AT19" s="20"/>
      <c r="AU19" s="20"/>
      <c r="AV19" s="20"/>
      <c r="AW19" s="20"/>
      <c r="AX19" s="20"/>
      <c r="AY19" s="20"/>
      <c r="AZ19" s="20"/>
      <c r="BA19" s="20"/>
      <c r="BB19" s="20"/>
      <c r="BC19" s="20"/>
      <c r="BD19" s="20"/>
      <c r="BE19" s="20"/>
      <c r="BF19" s="20"/>
      <c r="BG19" s="20"/>
      <c r="BH19" s="20"/>
      <c r="BI19" s="20"/>
      <c r="BJ19" s="20"/>
      <c r="BK19" s="20"/>
    </row>
    <row r="20" spans="5:63">
      <c r="E20" s="4"/>
      <c r="F20" s="4"/>
      <c r="G20" s="4"/>
      <c r="H20" s="42"/>
      <c r="I20" s="42"/>
      <c r="J20" s="42"/>
      <c r="K20" s="42"/>
      <c r="L20" s="42"/>
      <c r="M20" s="42"/>
      <c r="N20" s="42"/>
      <c r="O20" s="41"/>
      <c r="P20" s="41"/>
      <c r="Q20" s="41"/>
      <c r="R20" s="41"/>
      <c r="S20" s="41"/>
      <c r="T20" s="41"/>
      <c r="U20" s="41"/>
      <c r="V20" s="41"/>
      <c r="W20" s="41"/>
      <c r="X20" s="41"/>
      <c r="Y20" s="41"/>
      <c r="Z20" s="41"/>
      <c r="AA20" s="41"/>
      <c r="AB20" s="41"/>
      <c r="AC20" s="41"/>
      <c r="AD20" s="50"/>
      <c r="AE20" s="27"/>
      <c r="AF20" s="27"/>
      <c r="AG20" s="27"/>
      <c r="AH20" s="28"/>
      <c r="AI20" s="20"/>
      <c r="AJ20" s="20"/>
      <c r="AK20" s="20"/>
      <c r="AL20" s="20"/>
      <c r="AM20" s="20"/>
      <c r="AN20" s="20"/>
      <c r="AO20" s="20"/>
      <c r="AP20" s="20"/>
      <c r="AQ20" s="20"/>
      <c r="AR20" s="20"/>
      <c r="AS20" s="20"/>
      <c r="AT20" s="20"/>
      <c r="AU20" s="20"/>
      <c r="AV20" s="20"/>
      <c r="AW20" s="20"/>
      <c r="AX20" s="20"/>
      <c r="AY20" s="20"/>
      <c r="AZ20" s="20"/>
      <c r="BA20" s="20"/>
      <c r="BB20" s="20"/>
      <c r="BC20" s="20"/>
      <c r="BD20" s="20"/>
      <c r="BE20" s="20"/>
      <c r="BF20" s="20"/>
      <c r="BG20" s="20"/>
      <c r="BH20" s="20"/>
      <c r="BI20" s="20"/>
      <c r="BJ20" s="20"/>
      <c r="BK20" s="20"/>
    </row>
    <row r="21" spans="5:63">
      <c r="E21" s="4"/>
      <c r="F21" s="4"/>
      <c r="G21" s="4"/>
      <c r="H21" s="42"/>
      <c r="I21" s="42"/>
      <c r="J21" s="42"/>
      <c r="K21" s="42"/>
      <c r="L21" s="42"/>
      <c r="M21" s="42"/>
      <c r="N21" s="42"/>
      <c r="O21" s="41"/>
      <c r="P21" s="41"/>
      <c r="Q21" s="41"/>
      <c r="R21" s="41"/>
      <c r="S21" s="41"/>
      <c r="T21" s="41"/>
      <c r="U21" s="41"/>
      <c r="V21" s="41"/>
      <c r="W21" s="41"/>
      <c r="X21" s="41"/>
      <c r="Y21" s="41"/>
      <c r="Z21" s="41"/>
      <c r="AA21" s="41"/>
      <c r="AB21" s="41"/>
      <c r="AC21" s="41"/>
      <c r="AD21" s="50"/>
      <c r="AE21" s="27"/>
      <c r="AF21" s="27"/>
      <c r="AG21" s="27"/>
      <c r="AH21" s="28"/>
      <c r="AI21" s="20"/>
      <c r="AJ21" s="20"/>
      <c r="AK21" s="20"/>
      <c r="AL21" s="20"/>
      <c r="AM21" s="20"/>
      <c r="AN21" s="20"/>
      <c r="AO21" s="20"/>
      <c r="AP21" s="20"/>
      <c r="AQ21" s="20"/>
      <c r="AR21" s="20"/>
      <c r="AS21" s="20"/>
      <c r="AT21" s="20"/>
      <c r="AU21" s="20"/>
      <c r="AV21" s="20"/>
      <c r="AW21" s="20"/>
      <c r="AX21" s="20"/>
      <c r="AY21" s="20"/>
      <c r="AZ21" s="20"/>
      <c r="BA21" s="20"/>
      <c r="BB21" s="20"/>
      <c r="BC21" s="20"/>
      <c r="BD21" s="20"/>
      <c r="BE21" s="20"/>
      <c r="BF21" s="20"/>
      <c r="BG21" s="20"/>
      <c r="BH21" s="20"/>
      <c r="BI21" s="20"/>
      <c r="BJ21" s="20"/>
      <c r="BK21" s="20"/>
    </row>
    <row r="22" spans="5:63">
      <c r="E22" s="4"/>
      <c r="F22" s="4"/>
      <c r="G22" s="4"/>
      <c r="H22" s="42"/>
      <c r="I22" s="42"/>
      <c r="J22" s="42"/>
      <c r="K22" s="42"/>
      <c r="L22" s="42"/>
      <c r="M22" s="42"/>
      <c r="N22" s="42"/>
      <c r="O22" s="41"/>
      <c r="P22" s="41"/>
      <c r="Q22" s="41"/>
      <c r="R22" s="41"/>
      <c r="S22" s="41"/>
      <c r="T22" s="41"/>
      <c r="U22" s="41"/>
      <c r="V22" s="41"/>
      <c r="W22" s="41"/>
      <c r="X22" s="41"/>
      <c r="Y22" s="41"/>
      <c r="Z22" s="41"/>
      <c r="AA22" s="41"/>
      <c r="AB22" s="41"/>
      <c r="AC22" s="41"/>
      <c r="AD22" s="50"/>
      <c r="AE22" s="27"/>
      <c r="AF22" s="27"/>
      <c r="AG22" s="27"/>
      <c r="AH22" s="28"/>
      <c r="AI22" s="20"/>
      <c r="AJ22" s="20"/>
      <c r="AK22" s="20"/>
      <c r="AL22" s="20"/>
      <c r="AM22" s="20"/>
      <c r="AN22" s="20"/>
      <c r="AO22" s="20"/>
      <c r="AP22" s="20"/>
      <c r="AQ22" s="20"/>
      <c r="AR22" s="20"/>
      <c r="AS22" s="20"/>
      <c r="AT22" s="20"/>
      <c r="AU22" s="20"/>
      <c r="AV22" s="20"/>
      <c r="AW22" s="20"/>
      <c r="AX22" s="20"/>
      <c r="AY22" s="20"/>
      <c r="AZ22" s="20"/>
      <c r="BA22" s="20"/>
      <c r="BB22" s="20"/>
      <c r="BC22" s="20"/>
      <c r="BD22" s="20"/>
      <c r="BE22" s="20"/>
      <c r="BF22" s="20"/>
      <c r="BG22" s="20"/>
      <c r="BH22" s="20"/>
      <c r="BI22" s="20"/>
      <c r="BJ22" s="20"/>
      <c r="BK22" s="20"/>
    </row>
    <row r="23" spans="5:63">
      <c r="E23" s="4"/>
      <c r="F23" s="4"/>
      <c r="G23" s="4"/>
      <c r="H23" s="42"/>
      <c r="I23" s="42"/>
      <c r="J23" s="42"/>
      <c r="K23" s="42"/>
      <c r="L23" s="42"/>
      <c r="M23" s="42"/>
      <c r="N23" s="42"/>
      <c r="O23" s="41"/>
      <c r="P23" s="41"/>
      <c r="Q23" s="41"/>
      <c r="R23" s="41"/>
      <c r="S23" s="41"/>
      <c r="T23" s="41"/>
      <c r="U23" s="41"/>
      <c r="V23" s="41"/>
      <c r="W23" s="41"/>
      <c r="X23" s="41"/>
      <c r="Y23" s="41"/>
      <c r="Z23" s="41"/>
      <c r="AA23" s="41"/>
      <c r="AB23" s="41"/>
      <c r="AC23" s="41"/>
      <c r="AD23" s="50"/>
      <c r="AE23" s="27"/>
      <c r="AF23" s="27"/>
      <c r="AG23" s="27"/>
      <c r="AH23" s="28"/>
      <c r="AI23" s="20"/>
      <c r="AJ23" s="20"/>
      <c r="AK23" s="20"/>
      <c r="AL23" s="20"/>
      <c r="AM23" s="20"/>
      <c r="AN23" s="20"/>
      <c r="AO23" s="20"/>
      <c r="AP23" s="20"/>
      <c r="AQ23" s="20"/>
      <c r="AR23" s="20"/>
      <c r="AS23" s="20"/>
      <c r="AT23" s="20"/>
      <c r="AU23" s="20"/>
      <c r="AV23" s="20"/>
      <c r="AW23" s="20"/>
      <c r="AX23" s="20"/>
      <c r="AY23" s="20"/>
      <c r="AZ23" s="20"/>
      <c r="BA23" s="20"/>
      <c r="BB23" s="20"/>
      <c r="BC23" s="20"/>
      <c r="BD23" s="20"/>
      <c r="BE23" s="20"/>
      <c r="BF23" s="20"/>
      <c r="BG23" s="20"/>
      <c r="BH23" s="20"/>
      <c r="BI23" s="20"/>
      <c r="BJ23" s="20"/>
      <c r="BK23" s="20"/>
    </row>
    <row r="24" spans="5:63">
      <c r="E24" s="4"/>
      <c r="F24" s="4"/>
      <c r="G24" s="4"/>
      <c r="H24" s="42"/>
      <c r="I24" s="42"/>
      <c r="J24" s="42"/>
      <c r="K24" s="42"/>
      <c r="L24" s="42"/>
      <c r="M24" s="42"/>
      <c r="N24" s="42"/>
      <c r="O24" s="41"/>
      <c r="P24" s="41"/>
      <c r="Q24" s="41"/>
      <c r="R24" s="41"/>
      <c r="S24" s="41"/>
      <c r="T24" s="41"/>
      <c r="U24" s="41"/>
      <c r="V24" s="41"/>
      <c r="W24" s="41"/>
      <c r="X24" s="41"/>
      <c r="Y24" s="41"/>
      <c r="Z24" s="41"/>
      <c r="AA24" s="41"/>
      <c r="AB24" s="41"/>
      <c r="AC24" s="41"/>
      <c r="AD24" s="50"/>
      <c r="AE24" s="27"/>
      <c r="AF24" s="27"/>
      <c r="AG24" s="27"/>
      <c r="AH24" s="28"/>
      <c r="AI24" s="20"/>
      <c r="AJ24" s="20"/>
      <c r="AK24" s="20"/>
      <c r="AL24" s="20"/>
      <c r="AM24" s="20"/>
      <c r="AN24" s="20"/>
      <c r="AO24" s="20"/>
      <c r="AP24" s="20"/>
      <c r="AQ24" s="20"/>
      <c r="AR24" s="20"/>
      <c r="AS24" s="20"/>
      <c r="AT24" s="20"/>
      <c r="AU24" s="20"/>
      <c r="AV24" s="20"/>
      <c r="AW24" s="20"/>
      <c r="AX24" s="20"/>
      <c r="AY24" s="20"/>
      <c r="AZ24" s="20"/>
      <c r="BA24" s="20"/>
      <c r="BB24" s="20"/>
      <c r="BC24" s="20"/>
      <c r="BD24" s="20"/>
      <c r="BE24" s="20"/>
      <c r="BF24" s="20"/>
      <c r="BG24" s="20"/>
      <c r="BH24" s="20"/>
      <c r="BI24" s="20"/>
      <c r="BJ24" s="20"/>
      <c r="BK24" s="20"/>
    </row>
    <row r="25" spans="5:63">
      <c r="E25" s="4"/>
      <c r="F25" s="4"/>
      <c r="G25" s="4"/>
      <c r="H25" s="42"/>
      <c r="I25" s="42"/>
      <c r="J25" s="42"/>
      <c r="K25" s="42"/>
      <c r="L25" s="42"/>
      <c r="M25" s="42"/>
      <c r="N25" s="42"/>
      <c r="O25" s="41"/>
      <c r="P25" s="41"/>
      <c r="Q25" s="41"/>
      <c r="R25" s="41"/>
      <c r="S25" s="41"/>
      <c r="T25" s="41"/>
      <c r="U25" s="41"/>
      <c r="V25" s="41"/>
      <c r="W25" s="41"/>
      <c r="X25" s="41"/>
      <c r="Y25" s="41"/>
      <c r="Z25" s="41"/>
      <c r="AA25" s="41"/>
      <c r="AB25" s="41"/>
      <c r="AC25" s="41"/>
      <c r="AD25" s="50"/>
      <c r="AE25" s="27"/>
      <c r="AF25" s="27"/>
      <c r="AG25" s="27"/>
      <c r="AH25" s="28"/>
      <c r="AI25" s="20"/>
      <c r="AJ25" s="20"/>
      <c r="AK25" s="20"/>
      <c r="AL25" s="25" t="s">
        <v>10</v>
      </c>
      <c r="AM25" s="20"/>
      <c r="AN25" s="20"/>
      <c r="AO25" s="25"/>
      <c r="AP25" s="20"/>
      <c r="AQ25" s="20"/>
      <c r="AR25" s="20"/>
      <c r="AS25" s="20"/>
      <c r="AT25" s="20"/>
      <c r="AU25" s="20"/>
      <c r="AV25" s="20"/>
      <c r="AW25" s="20"/>
      <c r="AX25" s="20"/>
      <c r="AY25" s="20"/>
      <c r="AZ25" s="20"/>
      <c r="BA25" s="20"/>
      <c r="BB25" s="20"/>
      <c r="BC25" s="20"/>
      <c r="BD25" s="20"/>
      <c r="BE25" s="20"/>
      <c r="BF25" s="20"/>
      <c r="BG25" s="20"/>
      <c r="BH25" s="20"/>
      <c r="BI25" s="20"/>
      <c r="BJ25" s="20"/>
      <c r="BK25" s="20"/>
    </row>
    <row r="26" spans="5:63" ht="18">
      <c r="E26" s="4"/>
      <c r="F26" s="4"/>
      <c r="G26" s="4"/>
      <c r="H26" s="42"/>
      <c r="I26" s="37"/>
      <c r="J26" s="42"/>
      <c r="K26" s="42"/>
      <c r="L26" s="42"/>
      <c r="M26" s="42"/>
      <c r="N26" s="42"/>
      <c r="O26" s="41"/>
      <c r="P26" s="41"/>
      <c r="Q26" s="41"/>
      <c r="R26" s="44"/>
      <c r="S26" s="44"/>
      <c r="T26" s="41"/>
      <c r="U26" s="41"/>
      <c r="V26" s="41"/>
      <c r="W26" s="41"/>
      <c r="X26" s="41"/>
      <c r="Y26" s="41"/>
      <c r="Z26" s="41"/>
      <c r="AA26" s="41"/>
      <c r="AB26" s="41"/>
      <c r="AC26" s="41"/>
      <c r="AD26" s="50"/>
      <c r="AE26" s="27"/>
      <c r="AF26" s="27"/>
      <c r="AG26" s="27"/>
      <c r="AH26" s="28"/>
      <c r="AI26" s="20"/>
      <c r="AJ26" s="22" t="s">
        <v>7</v>
      </c>
      <c r="AK26" s="20"/>
      <c r="AL26" s="20"/>
      <c r="AM26" s="20"/>
      <c r="AN26" s="20"/>
      <c r="AO26" s="20"/>
      <c r="AP26" s="20"/>
      <c r="AQ26" s="20"/>
      <c r="AR26" s="20"/>
      <c r="AS26" s="20"/>
      <c r="AT26" s="20"/>
      <c r="AU26" s="20"/>
      <c r="AV26" s="20"/>
      <c r="AW26" s="20"/>
      <c r="AX26" s="20"/>
      <c r="AY26" s="20"/>
      <c r="AZ26" s="20"/>
      <c r="BA26" s="20"/>
      <c r="BB26" s="20"/>
      <c r="BC26" s="20"/>
      <c r="BD26" s="20"/>
      <c r="BE26" s="20"/>
      <c r="BF26" s="20"/>
      <c r="BG26" s="20"/>
      <c r="BH26" s="20"/>
      <c r="BI26" s="20"/>
      <c r="BJ26" s="20"/>
      <c r="BK26" s="20"/>
    </row>
    <row r="27" spans="5:63">
      <c r="E27" s="4"/>
      <c r="F27" s="4"/>
      <c r="G27" s="4"/>
      <c r="H27" s="42"/>
      <c r="I27" s="37"/>
      <c r="J27" s="42"/>
      <c r="K27" s="42"/>
      <c r="L27" s="42"/>
      <c r="M27" s="42"/>
      <c r="N27" s="42"/>
      <c r="O27" s="41"/>
      <c r="P27" s="41"/>
      <c r="Q27" s="41"/>
      <c r="R27" s="41"/>
      <c r="S27" s="41"/>
      <c r="T27" s="41"/>
      <c r="U27" s="41"/>
      <c r="V27" s="41"/>
      <c r="W27" s="41"/>
      <c r="X27" s="41"/>
      <c r="Y27" s="41"/>
      <c r="Z27" s="41"/>
      <c r="AA27" s="41"/>
      <c r="AB27" s="41"/>
      <c r="AC27" s="41"/>
      <c r="AD27" s="50"/>
      <c r="AE27" s="27"/>
      <c r="AF27" s="27"/>
      <c r="AG27" s="27"/>
      <c r="AH27" s="28"/>
      <c r="AI27" s="20"/>
      <c r="AJ27" s="20"/>
      <c r="AK27" s="20"/>
      <c r="AL27" s="20"/>
      <c r="AM27" s="20"/>
      <c r="AN27" s="20"/>
      <c r="AO27" s="20"/>
      <c r="AP27" s="20"/>
      <c r="AQ27" s="20"/>
      <c r="AR27" s="20"/>
      <c r="AS27" s="20"/>
      <c r="AT27" s="20"/>
      <c r="AU27" s="20"/>
      <c r="AV27" s="20"/>
      <c r="AW27" s="20"/>
      <c r="AX27" s="20"/>
      <c r="AY27" s="20"/>
      <c r="AZ27" s="20"/>
      <c r="BA27" s="20"/>
      <c r="BB27" s="20"/>
      <c r="BC27" s="20"/>
      <c r="BD27" s="20"/>
      <c r="BE27" s="20"/>
      <c r="BF27" s="20"/>
      <c r="BG27" s="20"/>
      <c r="BH27" s="20"/>
      <c r="BI27" s="20"/>
      <c r="BJ27" s="20"/>
      <c r="BK27" s="20"/>
    </row>
    <row r="28" spans="5:63">
      <c r="E28" s="4"/>
      <c r="F28" s="4"/>
      <c r="G28" s="4"/>
      <c r="H28" s="42"/>
      <c r="I28" s="42"/>
      <c r="J28" s="42"/>
      <c r="K28" s="42"/>
      <c r="L28" s="42"/>
      <c r="M28" s="42"/>
      <c r="N28" s="42"/>
      <c r="O28" s="41"/>
      <c r="P28" s="41"/>
      <c r="Q28" s="41"/>
      <c r="R28" s="41"/>
      <c r="S28" s="41"/>
      <c r="T28" s="41"/>
      <c r="U28" s="41"/>
      <c r="V28" s="41"/>
      <c r="W28" s="41"/>
      <c r="X28" s="41"/>
      <c r="Y28" s="41"/>
      <c r="Z28" s="41"/>
      <c r="AA28" s="41"/>
      <c r="AB28" s="41"/>
      <c r="AC28" s="41"/>
      <c r="AD28" s="50"/>
      <c r="AE28" s="27"/>
      <c r="AF28" s="27"/>
      <c r="AG28" s="27"/>
      <c r="AH28" s="28"/>
      <c r="AI28" s="20"/>
      <c r="AJ28" s="20"/>
      <c r="AK28" s="20"/>
      <c r="AL28" s="20"/>
      <c r="AM28" s="20"/>
      <c r="AN28" s="20"/>
      <c r="AO28" s="20"/>
      <c r="AP28" s="20"/>
      <c r="AQ28" s="20"/>
      <c r="AR28" s="20"/>
      <c r="AS28" s="20"/>
      <c r="AT28" s="20"/>
      <c r="AU28" s="20"/>
      <c r="AV28" s="20"/>
      <c r="AW28" s="20"/>
      <c r="AX28" s="20"/>
      <c r="AY28" s="20"/>
      <c r="AZ28" s="20"/>
      <c r="BA28" s="20"/>
      <c r="BB28" s="20"/>
      <c r="BC28" s="20"/>
      <c r="BD28" s="20"/>
      <c r="BE28" s="20"/>
      <c r="BF28" s="20"/>
      <c r="BG28" s="20"/>
      <c r="BH28" s="20"/>
      <c r="BI28" s="20"/>
      <c r="BJ28" s="20"/>
      <c r="BK28" s="20"/>
    </row>
    <row r="29" spans="5:63">
      <c r="E29" s="4"/>
      <c r="F29" s="4"/>
      <c r="G29" s="4"/>
      <c r="H29" s="42"/>
      <c r="I29" s="42"/>
      <c r="J29" s="42"/>
      <c r="K29" s="42"/>
      <c r="L29" s="42"/>
      <c r="M29" s="42"/>
      <c r="N29" s="42"/>
      <c r="O29" s="41"/>
      <c r="P29" s="41"/>
      <c r="Q29" s="41"/>
      <c r="R29" s="41"/>
      <c r="S29" s="41"/>
      <c r="T29" s="41"/>
      <c r="U29" s="41"/>
      <c r="V29" s="41"/>
      <c r="W29" s="41"/>
      <c r="X29" s="41"/>
      <c r="Y29" s="41"/>
      <c r="Z29" s="41"/>
      <c r="AA29" s="41"/>
      <c r="AB29" s="41"/>
      <c r="AC29" s="41"/>
      <c r="AD29" s="50"/>
      <c r="AE29" s="27"/>
      <c r="AF29" s="27"/>
      <c r="AG29" s="27"/>
      <c r="AH29" s="28"/>
      <c r="AI29" s="20"/>
      <c r="AJ29" s="20"/>
      <c r="AK29" s="20"/>
      <c r="AL29" s="20"/>
      <c r="AM29" s="20"/>
      <c r="AN29" s="20"/>
      <c r="AO29" s="20"/>
      <c r="AP29" s="20"/>
      <c r="AQ29" s="20"/>
      <c r="AR29" s="20"/>
      <c r="AS29" s="20"/>
      <c r="AT29" s="20"/>
      <c r="AU29" s="20"/>
      <c r="AV29" s="20"/>
      <c r="AW29" s="20"/>
      <c r="AX29" s="20"/>
      <c r="AY29" s="20"/>
      <c r="AZ29" s="20"/>
      <c r="BA29" s="20"/>
      <c r="BB29" s="20"/>
      <c r="BC29" s="20"/>
      <c r="BD29" s="20"/>
      <c r="BE29" s="20"/>
      <c r="BF29" s="20"/>
      <c r="BG29" s="20"/>
      <c r="BH29" s="20"/>
      <c r="BI29" s="20"/>
      <c r="BJ29" s="20"/>
      <c r="BK29" s="20"/>
    </row>
    <row r="30" spans="5:63">
      <c r="E30" s="4"/>
      <c r="F30" s="4"/>
      <c r="G30" s="4"/>
      <c r="H30" s="42"/>
      <c r="I30" s="42"/>
      <c r="J30" s="42"/>
      <c r="K30" s="42"/>
      <c r="L30" s="42"/>
      <c r="M30" s="42"/>
      <c r="N30" s="42"/>
      <c r="O30" s="41"/>
      <c r="P30" s="41"/>
      <c r="Q30" s="41"/>
      <c r="R30" s="41"/>
      <c r="S30" s="41"/>
      <c r="T30" s="41"/>
      <c r="U30" s="41"/>
      <c r="V30" s="41"/>
      <c r="W30" s="41"/>
      <c r="X30" s="41"/>
      <c r="Y30" s="41"/>
      <c r="Z30" s="41"/>
      <c r="AA30" s="41"/>
      <c r="AB30" s="41"/>
      <c r="AC30" s="41"/>
      <c r="AD30" s="50"/>
      <c r="AE30" s="27"/>
      <c r="AF30" s="27"/>
      <c r="AG30" s="27"/>
      <c r="AH30" s="28"/>
      <c r="AI30" s="20"/>
      <c r="AJ30" s="20"/>
      <c r="AK30" s="20"/>
      <c r="AL30" s="20"/>
      <c r="AM30" s="20"/>
      <c r="AN30" s="20"/>
      <c r="AO30" s="20"/>
      <c r="AP30" s="20"/>
      <c r="AQ30" s="20"/>
      <c r="AR30" s="20"/>
      <c r="AS30" s="20"/>
      <c r="AT30" s="20"/>
      <c r="AU30" s="20"/>
      <c r="AV30" s="20"/>
      <c r="AW30" s="20"/>
      <c r="AX30" s="20"/>
      <c r="AY30" s="20"/>
      <c r="AZ30" s="20"/>
      <c r="BA30" s="20"/>
      <c r="BB30" s="20"/>
      <c r="BC30" s="20"/>
      <c r="BD30" s="20"/>
      <c r="BE30" s="20"/>
      <c r="BF30" s="20"/>
      <c r="BG30" s="20"/>
      <c r="BH30" s="20"/>
      <c r="BI30" s="20"/>
      <c r="BJ30" s="20"/>
      <c r="BK30" s="20"/>
    </row>
    <row r="31" spans="5:63">
      <c r="E31" s="4"/>
      <c r="F31" s="4"/>
      <c r="G31" s="4"/>
      <c r="H31" s="42"/>
      <c r="I31" s="42"/>
      <c r="J31" s="42"/>
      <c r="K31" s="42"/>
      <c r="L31" s="42"/>
      <c r="M31" s="42"/>
      <c r="N31" s="42"/>
      <c r="O31" s="41"/>
      <c r="P31" s="41"/>
      <c r="Q31" s="41"/>
      <c r="R31" s="41"/>
      <c r="S31" s="41"/>
      <c r="T31" s="41"/>
      <c r="U31" s="41"/>
      <c r="V31" s="41"/>
      <c r="W31" s="41"/>
      <c r="X31" s="41"/>
      <c r="Y31" s="41"/>
      <c r="Z31" s="41"/>
      <c r="AA31" s="41"/>
      <c r="AB31" s="41"/>
      <c r="AC31" s="41"/>
      <c r="AD31" s="51"/>
      <c r="AE31" s="52"/>
      <c r="AF31" s="52"/>
      <c r="AG31" s="52"/>
      <c r="AH31" s="53"/>
      <c r="AI31" s="20"/>
      <c r="AJ31" s="20"/>
      <c r="AK31" s="20"/>
      <c r="AL31" s="20"/>
      <c r="AM31" s="20"/>
      <c r="AN31" s="20"/>
      <c r="AO31" s="20"/>
      <c r="AP31" s="20"/>
      <c r="AQ31" s="20"/>
      <c r="AR31" s="20"/>
      <c r="AS31" s="20"/>
      <c r="AT31" s="20"/>
      <c r="AU31" s="20"/>
      <c r="AV31" s="20"/>
      <c r="AW31" s="20"/>
      <c r="AX31" s="20"/>
      <c r="AY31" s="20"/>
      <c r="AZ31" s="20"/>
      <c r="BA31" s="20"/>
      <c r="BB31" s="20"/>
      <c r="BC31" s="20"/>
      <c r="BD31" s="20"/>
      <c r="BE31" s="20"/>
      <c r="BF31" s="20"/>
      <c r="BG31" s="20"/>
      <c r="BH31" s="20"/>
      <c r="BI31" s="20"/>
      <c r="BJ31" s="20"/>
      <c r="BK31" s="20"/>
    </row>
    <row r="32" spans="5:63">
      <c r="E32" s="4"/>
      <c r="F32" s="4"/>
      <c r="G32" s="4"/>
      <c r="H32" s="42"/>
      <c r="I32" s="42"/>
      <c r="J32" s="42"/>
      <c r="K32" s="42"/>
      <c r="L32" s="42"/>
      <c r="M32" s="42"/>
      <c r="N32" s="42"/>
      <c r="O32" s="41"/>
      <c r="P32" s="41"/>
      <c r="Q32" s="41"/>
      <c r="R32" s="41"/>
      <c r="S32" s="41"/>
      <c r="T32" s="41"/>
      <c r="U32" s="41"/>
      <c r="V32" s="41"/>
      <c r="W32" s="41"/>
      <c r="X32" s="41"/>
      <c r="Y32" s="41"/>
      <c r="Z32" s="41"/>
      <c r="AA32" s="41"/>
      <c r="AB32" s="41"/>
      <c r="AC32" s="41"/>
      <c r="AD32" s="51"/>
      <c r="AE32" s="52"/>
      <c r="AF32" s="52"/>
      <c r="AG32" s="52"/>
      <c r="AH32" s="53"/>
      <c r="AI32" s="20"/>
      <c r="AJ32" s="20"/>
      <c r="AK32" s="20"/>
      <c r="AL32" s="20"/>
      <c r="AM32" s="20"/>
      <c r="AN32" s="20"/>
      <c r="AO32" s="20"/>
      <c r="AP32" s="20"/>
      <c r="AQ32" s="20"/>
      <c r="AR32" s="20"/>
      <c r="AS32" s="20"/>
      <c r="AT32" s="20"/>
      <c r="AU32" s="20"/>
      <c r="AV32" s="20"/>
      <c r="AW32" s="20"/>
      <c r="AX32" s="20"/>
      <c r="AY32" s="20"/>
      <c r="AZ32" s="20"/>
      <c r="BA32" s="20"/>
      <c r="BB32" s="20"/>
      <c r="BC32" s="20"/>
      <c r="BD32" s="20"/>
      <c r="BE32" s="20"/>
      <c r="BF32" s="20"/>
      <c r="BG32" s="20"/>
      <c r="BH32" s="20"/>
      <c r="BI32" s="20"/>
      <c r="BJ32" s="20"/>
      <c r="BK32" s="20"/>
    </row>
    <row r="33" spans="5:63">
      <c r="E33" s="4"/>
      <c r="F33" s="4"/>
      <c r="G33" s="4"/>
      <c r="H33" s="42"/>
      <c r="I33" s="42"/>
      <c r="J33" s="42"/>
      <c r="K33" s="42"/>
      <c r="L33" s="42"/>
      <c r="M33" s="42"/>
      <c r="N33" s="42"/>
      <c r="O33" s="41"/>
      <c r="P33" s="41"/>
      <c r="Q33" s="41"/>
      <c r="R33" s="41"/>
      <c r="S33" s="41"/>
      <c r="T33" s="41"/>
      <c r="U33" s="41"/>
      <c r="V33" s="41"/>
      <c r="W33" s="41"/>
      <c r="X33" s="41"/>
      <c r="Y33" s="41"/>
      <c r="Z33" s="41"/>
      <c r="AA33" s="41"/>
      <c r="AB33" s="41"/>
      <c r="AC33" s="41"/>
      <c r="AD33" s="51"/>
      <c r="AE33" s="52"/>
      <c r="AF33" s="52"/>
      <c r="AG33" s="52"/>
      <c r="AH33" s="53"/>
      <c r="AI33" s="20"/>
      <c r="AJ33" s="20"/>
      <c r="AK33" s="20"/>
      <c r="AL33" s="20"/>
      <c r="AM33" s="20"/>
      <c r="AN33" s="20"/>
      <c r="AO33" s="20"/>
      <c r="AP33" s="20"/>
      <c r="AQ33" s="20"/>
      <c r="AR33" s="20"/>
      <c r="AS33" s="20"/>
      <c r="AT33" s="20"/>
      <c r="AU33" s="20"/>
      <c r="AV33" s="20"/>
      <c r="AW33" s="20"/>
      <c r="AX33" s="20"/>
      <c r="AY33" s="20"/>
      <c r="AZ33" s="20"/>
      <c r="BA33" s="20"/>
      <c r="BB33" s="20"/>
      <c r="BC33" s="20"/>
      <c r="BD33" s="20"/>
      <c r="BE33" s="20"/>
      <c r="BF33" s="20"/>
      <c r="BG33" s="20"/>
      <c r="BH33" s="20"/>
      <c r="BI33" s="20"/>
      <c r="BJ33" s="20"/>
      <c r="BK33" s="20"/>
    </row>
    <row r="34" spans="5:63">
      <c r="E34" s="4"/>
      <c r="F34" s="4"/>
      <c r="G34" s="4"/>
      <c r="H34" s="42"/>
      <c r="I34" s="42"/>
      <c r="J34" s="42"/>
      <c r="K34" s="42"/>
      <c r="L34" s="42"/>
      <c r="M34" s="42"/>
      <c r="N34" s="42"/>
      <c r="O34" s="41"/>
      <c r="P34" s="41"/>
      <c r="Q34" s="41"/>
      <c r="R34" s="41"/>
      <c r="S34" s="41"/>
      <c r="T34" s="41"/>
      <c r="U34" s="41"/>
      <c r="V34" s="41"/>
      <c r="W34" s="41"/>
      <c r="X34" s="41"/>
      <c r="Y34" s="41"/>
      <c r="Z34" s="41"/>
      <c r="AA34" s="41"/>
      <c r="AB34" s="41"/>
      <c r="AC34" s="41"/>
      <c r="AD34" s="51"/>
      <c r="AE34" s="52"/>
      <c r="AF34" s="52"/>
      <c r="AG34" s="52"/>
      <c r="AH34" s="53"/>
      <c r="AI34" s="20"/>
      <c r="AJ34" s="20"/>
      <c r="AK34" s="20"/>
      <c r="AL34" s="20"/>
      <c r="AM34" s="20"/>
      <c r="AN34" s="20"/>
      <c r="AO34" s="20"/>
      <c r="AP34" s="20"/>
      <c r="AQ34" s="20"/>
      <c r="AR34" s="20"/>
      <c r="AS34" s="20"/>
      <c r="AT34" s="20"/>
      <c r="AU34" s="20"/>
      <c r="AV34" s="20"/>
      <c r="AW34" s="20"/>
      <c r="AX34" s="20"/>
      <c r="AY34" s="20"/>
      <c r="AZ34" s="20"/>
      <c r="BA34" s="20"/>
      <c r="BB34" s="20"/>
      <c r="BC34" s="20"/>
      <c r="BD34" s="20"/>
      <c r="BE34" s="20"/>
      <c r="BF34" s="20"/>
      <c r="BG34" s="20"/>
      <c r="BH34" s="20"/>
      <c r="BI34" s="20"/>
      <c r="BJ34" s="20"/>
      <c r="BK34" s="20"/>
    </row>
    <row r="35" spans="5:63">
      <c r="E35" s="4"/>
      <c r="F35" s="4"/>
      <c r="G35" s="4"/>
      <c r="H35" s="42"/>
      <c r="I35" s="42"/>
      <c r="J35" s="42"/>
      <c r="K35" s="42"/>
      <c r="L35" s="42"/>
      <c r="M35" s="42"/>
      <c r="N35" s="42"/>
      <c r="O35" s="41"/>
      <c r="P35" s="41"/>
      <c r="Q35" s="41"/>
      <c r="R35" s="41"/>
      <c r="S35" s="41"/>
      <c r="T35" s="41"/>
      <c r="U35" s="41"/>
      <c r="V35" s="41"/>
      <c r="W35" s="41"/>
      <c r="X35" s="41"/>
      <c r="Y35" s="41"/>
      <c r="Z35" s="41"/>
      <c r="AA35" s="41"/>
      <c r="AB35" s="41"/>
      <c r="AC35" s="41"/>
      <c r="AD35" s="41"/>
      <c r="AE35" s="41"/>
      <c r="AF35" s="42"/>
      <c r="AG35" s="42"/>
      <c r="AH35" s="43"/>
      <c r="AI35" s="20"/>
      <c r="AJ35" s="20"/>
      <c r="AK35" s="20"/>
      <c r="AL35" s="20"/>
      <c r="AM35" s="20"/>
      <c r="AN35" s="20"/>
      <c r="AO35" s="20"/>
      <c r="AP35" s="20"/>
      <c r="AQ35" s="20"/>
      <c r="AR35" s="20"/>
      <c r="AS35" s="20"/>
      <c r="AT35" s="20"/>
      <c r="AU35" s="20"/>
      <c r="AV35" s="20"/>
      <c r="AW35" s="20"/>
      <c r="AX35" s="20"/>
      <c r="AY35" s="20"/>
      <c r="AZ35" s="20"/>
      <c r="BA35" s="20"/>
      <c r="BB35" s="20"/>
      <c r="BC35" s="20"/>
      <c r="BD35" s="20"/>
      <c r="BE35" s="20"/>
      <c r="BF35" s="20"/>
      <c r="BG35" s="20"/>
      <c r="BH35" s="20"/>
      <c r="BI35" s="20"/>
      <c r="BJ35" s="20"/>
      <c r="BK35" s="20"/>
    </row>
    <row r="36" spans="5:63">
      <c r="E36" s="4"/>
      <c r="F36" s="4"/>
      <c r="G36" s="4"/>
      <c r="H36" s="42"/>
      <c r="I36" s="42"/>
      <c r="J36" s="42"/>
      <c r="K36" s="42"/>
      <c r="L36" s="42"/>
      <c r="M36" s="42"/>
      <c r="N36" s="42"/>
      <c r="O36" s="41"/>
      <c r="P36" s="41"/>
      <c r="Q36" s="41"/>
      <c r="R36" s="41"/>
      <c r="S36" s="41"/>
      <c r="T36" s="41"/>
      <c r="U36" s="41"/>
      <c r="V36" s="41"/>
      <c r="W36" s="41"/>
      <c r="X36" s="41"/>
      <c r="Y36" s="41"/>
      <c r="Z36" s="41"/>
      <c r="AA36" s="41"/>
      <c r="AB36" s="41"/>
      <c r="AC36" s="41"/>
      <c r="AD36" s="41"/>
      <c r="AE36" s="41"/>
      <c r="AF36" s="42"/>
      <c r="AG36" s="42"/>
      <c r="AH36" s="43"/>
      <c r="AI36" s="20"/>
      <c r="AJ36" s="20"/>
      <c r="AK36" s="20"/>
      <c r="AL36" s="20"/>
      <c r="AM36" s="20"/>
      <c r="AN36" s="20"/>
      <c r="AO36" s="20"/>
      <c r="AP36" s="20"/>
      <c r="AQ36" s="20"/>
      <c r="AR36" s="20"/>
      <c r="AS36" s="20"/>
      <c r="AT36" s="20"/>
      <c r="AU36" s="20"/>
      <c r="AV36" s="20"/>
      <c r="AW36" s="20"/>
      <c r="AX36" s="20"/>
      <c r="AY36" s="20"/>
      <c r="AZ36" s="20"/>
      <c r="BA36" s="20"/>
      <c r="BB36" s="20"/>
      <c r="BC36" s="20"/>
      <c r="BD36" s="20"/>
      <c r="BE36" s="20"/>
      <c r="BF36" s="20"/>
      <c r="BG36" s="20"/>
      <c r="BH36" s="20"/>
      <c r="BI36" s="20"/>
      <c r="BJ36" s="20"/>
      <c r="BK36" s="20"/>
    </row>
    <row r="37" spans="5:63">
      <c r="E37" s="4"/>
      <c r="F37" s="4"/>
      <c r="G37" s="4"/>
      <c r="H37" s="42"/>
      <c r="I37" s="42"/>
      <c r="J37" s="42"/>
      <c r="K37" s="42"/>
      <c r="L37" s="42"/>
      <c r="M37" s="42"/>
      <c r="N37" s="42"/>
      <c r="O37" s="41"/>
      <c r="P37" s="41"/>
      <c r="Q37" s="41"/>
      <c r="R37" s="41"/>
      <c r="S37" s="41"/>
      <c r="T37" s="41"/>
      <c r="U37" s="41"/>
      <c r="V37" s="41"/>
      <c r="W37" s="41"/>
      <c r="X37" s="41"/>
      <c r="Y37" s="41"/>
      <c r="Z37" s="41"/>
      <c r="AA37" s="41"/>
      <c r="AB37" s="41"/>
      <c r="AC37" s="41"/>
      <c r="AD37" s="41"/>
      <c r="AE37" s="41"/>
      <c r="AF37" s="42"/>
      <c r="AG37" s="42"/>
      <c r="AH37" s="43"/>
      <c r="AI37" s="20"/>
      <c r="AJ37" s="20"/>
      <c r="AK37" s="20"/>
      <c r="AL37" s="20"/>
      <c r="AM37" s="20"/>
      <c r="AN37" s="20"/>
      <c r="AO37" s="20"/>
      <c r="AP37" s="20"/>
      <c r="AQ37" s="20"/>
      <c r="AR37" s="20"/>
      <c r="AS37" s="20"/>
      <c r="AT37" s="20"/>
      <c r="AU37" s="20"/>
      <c r="AV37" s="20"/>
      <c r="AW37" s="20"/>
      <c r="AX37" s="20"/>
      <c r="AY37" s="20"/>
      <c r="AZ37" s="20"/>
      <c r="BA37" s="20"/>
      <c r="BB37" s="20"/>
      <c r="BC37" s="20"/>
      <c r="BD37" s="20"/>
      <c r="BE37" s="20"/>
      <c r="BF37" s="20"/>
      <c r="BG37" s="20"/>
      <c r="BH37" s="20"/>
      <c r="BI37" s="20"/>
      <c r="BJ37" s="20"/>
      <c r="BK37" s="20"/>
    </row>
    <row r="38" spans="5:63">
      <c r="E38" s="4"/>
      <c r="F38" s="4"/>
      <c r="G38" s="4"/>
      <c r="H38" s="42"/>
      <c r="I38" s="42"/>
      <c r="J38" s="42"/>
      <c r="K38" s="42"/>
      <c r="L38" s="42"/>
      <c r="M38" s="42"/>
      <c r="N38" s="42"/>
      <c r="O38" s="42"/>
      <c r="P38" s="42"/>
      <c r="Q38" s="42"/>
      <c r="R38" s="42"/>
      <c r="S38" s="42"/>
      <c r="T38" s="42"/>
      <c r="U38" s="42"/>
      <c r="V38" s="42"/>
      <c r="W38" s="42"/>
      <c r="X38" s="42"/>
      <c r="Y38" s="42"/>
      <c r="Z38" s="42"/>
      <c r="AA38" s="42"/>
      <c r="AB38" s="41"/>
      <c r="AC38" s="41"/>
      <c r="AD38" s="41"/>
      <c r="AE38" s="41"/>
      <c r="AF38" s="42"/>
      <c r="AG38" s="42"/>
      <c r="AH38" s="43"/>
      <c r="AI38" s="20"/>
      <c r="AJ38" s="20"/>
      <c r="AK38" s="20"/>
      <c r="AL38" s="20"/>
      <c r="AM38" s="20"/>
      <c r="AN38" s="20"/>
      <c r="AO38" s="20"/>
      <c r="AP38" s="20"/>
      <c r="AQ38" s="20"/>
      <c r="AR38" s="20"/>
      <c r="AS38" s="20"/>
      <c r="AT38" s="20"/>
      <c r="AU38" s="20"/>
      <c r="AV38" s="20"/>
      <c r="AW38" s="20"/>
      <c r="AX38" s="20"/>
      <c r="AY38" s="20"/>
      <c r="AZ38" s="20"/>
      <c r="BA38" s="20"/>
      <c r="BB38" s="20"/>
      <c r="BC38" s="20"/>
      <c r="BD38" s="20"/>
      <c r="BE38" s="20"/>
      <c r="BF38" s="20"/>
      <c r="BG38" s="20"/>
      <c r="BH38" s="20"/>
      <c r="BI38" s="20"/>
      <c r="BJ38" s="20"/>
      <c r="BK38" s="20"/>
    </row>
    <row r="39" spans="5:63">
      <c r="E39" s="4"/>
      <c r="F39" s="4"/>
      <c r="G39" s="4"/>
      <c r="H39" s="42"/>
      <c r="I39" s="42"/>
      <c r="J39" s="42"/>
      <c r="K39" s="42"/>
      <c r="L39" s="42"/>
      <c r="M39" s="42"/>
      <c r="N39" s="42"/>
      <c r="O39" s="42"/>
      <c r="P39" s="42"/>
      <c r="Q39" s="42"/>
      <c r="R39" s="42"/>
      <c r="S39" s="42"/>
      <c r="T39" s="42"/>
      <c r="U39" s="42"/>
      <c r="V39" s="42"/>
      <c r="W39" s="42"/>
      <c r="X39" s="42"/>
      <c r="Y39" s="42"/>
      <c r="Z39" s="42"/>
      <c r="AA39" s="42"/>
      <c r="AB39" s="42"/>
      <c r="AC39" s="41"/>
      <c r="AD39" s="41"/>
      <c r="AE39" s="41"/>
      <c r="AF39" s="42"/>
      <c r="AG39" s="42"/>
      <c r="AH39" s="43"/>
      <c r="AI39" s="20"/>
      <c r="AJ39" s="20"/>
      <c r="AK39" s="20"/>
      <c r="AL39" s="25" t="s">
        <v>9</v>
      </c>
      <c r="AM39" s="20"/>
      <c r="AN39" s="20"/>
      <c r="AO39" s="20"/>
      <c r="AP39" s="20"/>
      <c r="AQ39" s="20"/>
      <c r="AR39" s="20"/>
      <c r="AS39" s="20"/>
      <c r="AT39" s="20"/>
      <c r="AU39" s="20"/>
      <c r="AV39" s="20"/>
      <c r="AW39" s="20"/>
      <c r="AX39" s="20"/>
      <c r="AY39" s="20"/>
      <c r="AZ39" s="20"/>
      <c r="BA39" s="20"/>
      <c r="BB39" s="20"/>
      <c r="BC39" s="20"/>
      <c r="BD39" s="20"/>
      <c r="BE39" s="20"/>
      <c r="BF39" s="20"/>
      <c r="BG39" s="20"/>
      <c r="BH39" s="20"/>
      <c r="BI39" s="20"/>
      <c r="BJ39" s="20"/>
      <c r="BK39" s="20"/>
    </row>
    <row r="40" spans="5:63">
      <c r="E40" s="4"/>
      <c r="F40" s="4"/>
      <c r="G40" s="4"/>
      <c r="H40" s="4"/>
      <c r="I40" s="4"/>
      <c r="J40" s="4"/>
      <c r="K40" s="4"/>
      <c r="L40" s="4"/>
      <c r="M40" s="4"/>
      <c r="N40" s="4"/>
      <c r="O40" s="4"/>
      <c r="P40" s="4"/>
      <c r="Q40" s="4"/>
      <c r="R40" s="4"/>
      <c r="S40" s="4"/>
      <c r="T40" s="4"/>
      <c r="U40" s="4"/>
      <c r="V40" s="4"/>
      <c r="W40" s="4"/>
      <c r="X40" s="4"/>
      <c r="Y40" s="4"/>
      <c r="Z40" s="4"/>
      <c r="AA40" s="4"/>
      <c r="AB40" s="42"/>
      <c r="AC40" s="41"/>
      <c r="AD40" s="41"/>
      <c r="AE40" s="41"/>
      <c r="AF40" s="42"/>
      <c r="AG40" s="42"/>
      <c r="AH40" s="43"/>
      <c r="AI40" s="20"/>
      <c r="AJ40" s="20"/>
      <c r="AK40" s="20"/>
      <c r="AL40" s="20"/>
      <c r="AM40" s="20"/>
      <c r="AN40" s="20"/>
      <c r="AO40" s="20"/>
      <c r="AP40" s="20"/>
      <c r="AQ40" s="20"/>
      <c r="AR40" s="20"/>
      <c r="AS40" s="20"/>
      <c r="AT40" s="20"/>
      <c r="AU40" s="20"/>
      <c r="AV40" s="20"/>
      <c r="AW40" s="20"/>
      <c r="AX40" s="20"/>
      <c r="AY40" s="20"/>
      <c r="AZ40" s="20"/>
      <c r="BA40" s="20"/>
      <c r="BB40" s="20"/>
      <c r="BC40" s="20"/>
      <c r="BD40" s="20"/>
      <c r="BE40" s="20"/>
      <c r="BF40" s="20"/>
      <c r="BG40" s="20"/>
      <c r="BH40" s="20"/>
      <c r="BI40" s="20"/>
      <c r="BJ40" s="20"/>
      <c r="BK40" s="20"/>
    </row>
    <row r="41" spans="5:63">
      <c r="E41" s="4"/>
      <c r="F41" s="4"/>
      <c r="G41" s="4"/>
      <c r="H41" s="4"/>
      <c r="I41" s="4"/>
      <c r="J41" s="4"/>
      <c r="K41" s="4"/>
      <c r="L41" s="4"/>
      <c r="M41" s="4"/>
      <c r="N41" s="4"/>
      <c r="O41" s="4"/>
      <c r="P41" s="4"/>
      <c r="Q41" s="4"/>
      <c r="R41" s="4"/>
      <c r="S41" s="4"/>
      <c r="T41" s="4"/>
      <c r="U41" s="4"/>
      <c r="V41" s="4"/>
      <c r="W41" s="4"/>
      <c r="X41" s="4"/>
      <c r="Y41" s="4"/>
      <c r="Z41" s="4"/>
      <c r="AA41" s="4"/>
      <c r="AB41" s="42"/>
      <c r="AC41" s="41"/>
      <c r="AD41" s="41"/>
      <c r="AE41" s="41"/>
      <c r="AF41" s="42"/>
      <c r="AG41" s="42"/>
      <c r="AH41" s="43"/>
      <c r="AI41" s="20"/>
      <c r="AJ41" s="20"/>
      <c r="AK41" s="20"/>
      <c r="AL41" s="20"/>
      <c r="AM41" s="20"/>
      <c r="AN41" s="20"/>
      <c r="AO41" s="20"/>
      <c r="AP41" s="20"/>
      <c r="AQ41" s="20"/>
      <c r="AR41" s="20"/>
      <c r="AS41" s="20"/>
      <c r="AT41" s="20"/>
      <c r="AU41" s="20"/>
      <c r="AV41" s="20"/>
      <c r="AW41" s="20"/>
      <c r="AX41" s="20"/>
      <c r="AY41" s="20"/>
      <c r="AZ41" s="20"/>
      <c r="BA41" s="20"/>
      <c r="BB41" s="20"/>
      <c r="BC41" s="20"/>
      <c r="BD41" s="20"/>
      <c r="BE41" s="20"/>
      <c r="BF41" s="20"/>
      <c r="BG41" s="20"/>
      <c r="BH41" s="20"/>
      <c r="BI41" s="20"/>
      <c r="BJ41" s="20"/>
      <c r="BK41" s="20"/>
    </row>
    <row r="42" spans="5:63">
      <c r="E42" s="4"/>
      <c r="F42" s="4"/>
      <c r="G42" s="4"/>
      <c r="H42" s="4"/>
      <c r="I42" s="4"/>
      <c r="J42" s="4"/>
      <c r="K42" s="4"/>
      <c r="L42" s="4"/>
      <c r="M42" s="4"/>
      <c r="N42" s="4"/>
      <c r="Z42" s="37"/>
      <c r="AA42" s="4"/>
      <c r="AB42" s="42"/>
      <c r="AC42" s="41"/>
      <c r="AD42" s="41"/>
      <c r="AE42" s="41"/>
      <c r="AF42" s="42"/>
      <c r="AG42" s="42"/>
      <c r="AH42" s="43"/>
      <c r="AI42" s="20"/>
      <c r="AJ42" s="20"/>
      <c r="AK42" s="20"/>
      <c r="AL42" s="20"/>
      <c r="AM42" s="20"/>
      <c r="AN42" s="20"/>
      <c r="AO42" s="20"/>
      <c r="AP42" s="20"/>
      <c r="AQ42" s="20"/>
      <c r="AR42" s="20"/>
      <c r="AS42" s="20"/>
      <c r="AT42" s="20"/>
      <c r="AU42" s="20"/>
      <c r="AV42" s="20"/>
      <c r="AW42" s="20"/>
      <c r="AX42" s="20"/>
      <c r="AY42" s="20"/>
      <c r="AZ42" s="20"/>
      <c r="BA42" s="20"/>
      <c r="BB42" s="20"/>
      <c r="BC42" s="20"/>
      <c r="BD42" s="20"/>
      <c r="BE42" s="20"/>
      <c r="BF42" s="20"/>
      <c r="BG42" s="20"/>
      <c r="BH42" s="20"/>
      <c r="BI42" s="20"/>
      <c r="BJ42" s="20"/>
      <c r="BK42" s="20"/>
    </row>
    <row r="43" spans="5:63">
      <c r="E43" s="4"/>
      <c r="F43" s="4"/>
      <c r="G43" s="4"/>
      <c r="H43" s="4"/>
      <c r="I43" s="4"/>
      <c r="J43" s="4"/>
      <c r="K43" s="4"/>
      <c r="L43" s="4"/>
      <c r="M43" s="4"/>
      <c r="N43" s="4"/>
      <c r="AA43" s="4"/>
      <c r="AB43" s="45"/>
      <c r="AC43" s="41"/>
      <c r="AD43" s="41"/>
      <c r="AE43" s="45"/>
      <c r="AF43" s="45"/>
      <c r="AG43" s="45"/>
      <c r="AH43" s="46"/>
      <c r="AI43" s="20"/>
      <c r="AJ43" s="20"/>
      <c r="AK43" s="20"/>
      <c r="AL43" s="20"/>
      <c r="AM43" s="20"/>
      <c r="AN43" s="20"/>
      <c r="AO43" s="20"/>
      <c r="AP43" s="20"/>
      <c r="AQ43" s="20"/>
      <c r="AR43" s="20"/>
      <c r="AS43" s="20"/>
      <c r="AT43" s="20"/>
      <c r="AU43" s="20"/>
      <c r="AV43" s="20"/>
      <c r="AW43" s="20"/>
      <c r="AX43" s="20"/>
      <c r="AY43" s="20"/>
      <c r="AZ43" s="20"/>
      <c r="BA43" s="20"/>
      <c r="BB43" s="20"/>
      <c r="BC43" s="20"/>
      <c r="BD43" s="20"/>
      <c r="BE43" s="20"/>
      <c r="BF43" s="20"/>
      <c r="BG43" s="20"/>
      <c r="BH43" s="20"/>
      <c r="BI43" s="20"/>
      <c r="BJ43" s="20"/>
      <c r="BK43" s="20"/>
    </row>
    <row r="44" spans="5:63">
      <c r="AB44" s="21"/>
      <c r="AC44" s="19"/>
      <c r="AD44" s="19"/>
      <c r="AE44" s="23"/>
      <c r="AF44" s="20"/>
      <c r="AG44" s="20"/>
      <c r="AH44" s="20"/>
      <c r="AI44" s="20"/>
      <c r="AJ44" s="20"/>
      <c r="AK44" s="20"/>
      <c r="AL44" s="20"/>
      <c r="AM44" s="20"/>
      <c r="AN44" s="20"/>
      <c r="AO44" s="20"/>
      <c r="AP44" s="20"/>
      <c r="AQ44" s="20"/>
      <c r="AR44" s="20"/>
      <c r="AS44" s="20"/>
      <c r="AT44" s="20"/>
      <c r="AU44" s="20"/>
      <c r="AV44" s="20"/>
      <c r="AW44" s="20"/>
      <c r="AX44" s="20"/>
      <c r="AY44" s="20"/>
      <c r="AZ44" s="20"/>
      <c r="BA44" s="20"/>
      <c r="BB44" s="20"/>
      <c r="BC44" s="20"/>
      <c r="BD44" s="20"/>
      <c r="BE44" s="20"/>
      <c r="BF44" s="20"/>
      <c r="BG44" s="20"/>
      <c r="BH44" s="20"/>
      <c r="BI44" s="20"/>
      <c r="BJ44" s="20"/>
      <c r="BK44" s="20"/>
    </row>
    <row r="45" spans="5:63">
      <c r="AB45" s="21"/>
      <c r="AC45" s="23"/>
      <c r="AD45" s="23"/>
      <c r="AE45" s="23"/>
      <c r="AF45" s="20"/>
      <c r="AG45" s="20"/>
      <c r="AH45" s="20"/>
      <c r="AI45" s="20"/>
      <c r="AJ45" s="20"/>
      <c r="AK45" s="20"/>
      <c r="AL45" s="20"/>
      <c r="AM45" s="20"/>
      <c r="AN45" s="20"/>
      <c r="AO45" s="20"/>
      <c r="AP45" s="20"/>
      <c r="AQ45" s="20"/>
      <c r="AR45" s="20"/>
      <c r="AS45" s="20"/>
      <c r="AT45" s="20"/>
      <c r="AU45" s="20"/>
      <c r="AV45" s="20"/>
      <c r="AW45" s="20"/>
      <c r="AX45" s="20"/>
      <c r="AY45" s="20"/>
      <c r="AZ45" s="20"/>
      <c r="BA45" s="20"/>
      <c r="BB45" s="20"/>
      <c r="BC45" s="20"/>
      <c r="BD45" s="20"/>
      <c r="BE45" s="20"/>
      <c r="BF45" s="20"/>
      <c r="BG45" s="20"/>
      <c r="BH45" s="20"/>
      <c r="BI45" s="20"/>
      <c r="BJ45" s="20"/>
      <c r="BK45" s="20"/>
    </row>
    <row r="46" spans="5:63">
      <c r="AB46" s="21"/>
      <c r="AC46" s="23"/>
      <c r="AD46" s="23"/>
      <c r="AE46" s="23"/>
      <c r="AF46" s="20"/>
      <c r="AG46" s="20"/>
      <c r="AH46" s="20"/>
      <c r="AI46" s="20"/>
      <c r="AJ46" s="20"/>
      <c r="AK46" s="20"/>
      <c r="AL46" s="20"/>
      <c r="AM46" s="20"/>
      <c r="AN46" s="20"/>
      <c r="AO46" s="20"/>
      <c r="AP46" s="20"/>
      <c r="AQ46" s="20"/>
      <c r="AR46" s="20"/>
      <c r="AS46" s="20"/>
      <c r="AT46" s="20"/>
      <c r="AU46" s="20"/>
      <c r="AV46" s="20"/>
      <c r="AW46" s="20"/>
      <c r="AX46" s="20"/>
      <c r="AY46" s="20"/>
      <c r="AZ46" s="20"/>
      <c r="BA46" s="20"/>
      <c r="BB46" s="20"/>
      <c r="BC46" s="20"/>
      <c r="BD46" s="20"/>
      <c r="BE46" s="20"/>
      <c r="BF46" s="20"/>
      <c r="BG46" s="20"/>
      <c r="BH46" s="20"/>
      <c r="BI46" s="20"/>
      <c r="BJ46" s="20"/>
      <c r="BK46" s="20"/>
    </row>
    <row r="47" spans="5:63">
      <c r="AB47" s="21"/>
      <c r="AC47" s="23"/>
      <c r="AD47" s="23"/>
      <c r="AE47" s="23"/>
      <c r="AF47" s="20"/>
      <c r="AG47" s="20"/>
      <c r="AH47" s="20"/>
      <c r="AI47" s="20"/>
      <c r="AJ47" s="20"/>
      <c r="AK47" s="20"/>
      <c r="AL47" s="20"/>
      <c r="AM47" s="20"/>
      <c r="AN47" s="20"/>
      <c r="AO47" s="20"/>
      <c r="AP47" s="20"/>
      <c r="AQ47" s="20"/>
      <c r="AR47" s="20"/>
      <c r="AS47" s="20"/>
      <c r="AT47" s="20"/>
      <c r="AU47" s="20"/>
      <c r="AV47" s="20"/>
      <c r="AW47" s="20"/>
      <c r="AX47" s="20"/>
      <c r="AY47" s="20"/>
      <c r="AZ47" s="20"/>
      <c r="BA47" s="20"/>
      <c r="BB47" s="20"/>
      <c r="BC47" s="20"/>
      <c r="BD47" s="20"/>
      <c r="BE47" s="20"/>
      <c r="BF47" s="20"/>
      <c r="BG47" s="20"/>
      <c r="BH47" s="20"/>
      <c r="BI47" s="20"/>
      <c r="BJ47" s="20"/>
      <c r="BK47" s="20"/>
    </row>
    <row r="48" spans="5:63">
      <c r="AB48" s="21"/>
      <c r="AC48" s="23"/>
      <c r="AD48" s="23"/>
      <c r="AE48" s="23"/>
      <c r="AF48" s="20"/>
      <c r="AG48" s="20"/>
      <c r="AH48" s="20"/>
      <c r="AI48" s="20"/>
      <c r="AJ48" s="20"/>
      <c r="AK48" s="20"/>
      <c r="AL48" s="20"/>
      <c r="AM48" s="20"/>
      <c r="AN48" s="20"/>
      <c r="AO48" s="20"/>
      <c r="AP48" s="20"/>
      <c r="AQ48" s="20"/>
      <c r="AR48" s="20"/>
      <c r="AS48" s="20"/>
      <c r="AT48" s="20"/>
      <c r="AU48" s="20"/>
      <c r="AV48" s="20"/>
      <c r="AW48" s="20"/>
      <c r="AX48" s="20"/>
      <c r="AY48" s="20"/>
      <c r="AZ48" s="20"/>
      <c r="BA48" s="20"/>
      <c r="BB48" s="20"/>
      <c r="BC48" s="20"/>
      <c r="BD48" s="20"/>
      <c r="BE48" s="20"/>
      <c r="BF48" s="20"/>
      <c r="BG48" s="20"/>
      <c r="BH48" s="20"/>
      <c r="BI48" s="20"/>
      <c r="BJ48" s="20"/>
      <c r="BK48" s="20"/>
    </row>
    <row r="49" spans="4:61">
      <c r="AB49" s="21"/>
      <c r="AC49" s="23"/>
      <c r="AD49" s="23"/>
      <c r="AE49" s="23"/>
      <c r="AF49" s="20"/>
      <c r="AG49" s="20"/>
      <c r="AH49" s="20"/>
      <c r="AI49" s="20"/>
      <c r="AJ49" s="20"/>
      <c r="AK49" s="20"/>
      <c r="AL49" s="20"/>
      <c r="AM49" s="20"/>
      <c r="AN49" s="20"/>
      <c r="AO49" s="20"/>
      <c r="AP49" s="20"/>
      <c r="AQ49" s="20"/>
      <c r="AR49" s="20"/>
      <c r="AS49" s="20"/>
      <c r="AT49" s="20"/>
      <c r="AU49" s="20"/>
      <c r="AV49" s="20"/>
      <c r="AW49" s="2"/>
      <c r="AX49" s="3"/>
      <c r="AY49" s="3"/>
      <c r="AZ49" s="3"/>
      <c r="BA49" s="3"/>
      <c r="BB49" s="3"/>
      <c r="BC49" s="3"/>
      <c r="BD49" s="3"/>
      <c r="BE49" s="3"/>
      <c r="BF49" s="3"/>
      <c r="BG49" s="3"/>
      <c r="BH49" s="3"/>
      <c r="BI49" s="3"/>
    </row>
    <row r="50" spans="4:61">
      <c r="AB50" s="21"/>
      <c r="AC50" s="23"/>
      <c r="AD50" s="23"/>
      <c r="AE50" s="23"/>
      <c r="AF50" s="20"/>
      <c r="AG50" s="20"/>
      <c r="AH50" s="20"/>
      <c r="AI50" s="20"/>
      <c r="AJ50" s="20"/>
      <c r="AK50" s="20"/>
      <c r="AL50" s="20"/>
      <c r="AM50" s="20"/>
      <c r="AN50" s="20"/>
      <c r="AO50" s="20"/>
      <c r="AP50" s="20"/>
      <c r="AQ50" s="20"/>
      <c r="AR50" s="20"/>
      <c r="AS50" s="20"/>
      <c r="AT50" s="20"/>
      <c r="AU50" s="20"/>
      <c r="AV50" s="20"/>
      <c r="AW50" s="1"/>
    </row>
    <row r="51" spans="4:61">
      <c r="AB51" s="21"/>
      <c r="AC51" s="23"/>
      <c r="AD51" s="23"/>
      <c r="AE51" s="23"/>
      <c r="AF51" s="20"/>
      <c r="AG51" s="20"/>
      <c r="AH51" s="20"/>
      <c r="AI51" s="20"/>
      <c r="AJ51" s="20"/>
      <c r="AK51" s="20"/>
      <c r="AL51" s="20"/>
      <c r="AM51" s="20"/>
      <c r="AN51" s="20"/>
      <c r="AO51" s="20"/>
      <c r="AP51" s="20"/>
      <c r="AQ51" s="20"/>
      <c r="AR51" s="20"/>
      <c r="AS51" s="20"/>
      <c r="AT51" s="20"/>
      <c r="AU51" s="20"/>
      <c r="AV51" s="20"/>
      <c r="AW51" s="1"/>
    </row>
    <row r="52" spans="4:61" ht="18">
      <c r="AB52" s="21"/>
      <c r="AC52" s="23"/>
      <c r="AD52" s="24" t="s">
        <v>2</v>
      </c>
      <c r="AE52" s="23"/>
      <c r="AF52" s="20"/>
      <c r="AG52" s="20"/>
      <c r="AH52" s="20"/>
      <c r="AI52" s="25" t="s">
        <v>0</v>
      </c>
      <c r="AJ52" s="20"/>
      <c r="AK52" s="20"/>
      <c r="AL52" s="20"/>
      <c r="AM52" s="20"/>
      <c r="AN52" s="20"/>
      <c r="AO52" s="20"/>
      <c r="AP52" s="20"/>
      <c r="AQ52" s="20"/>
      <c r="AR52" s="20"/>
      <c r="AS52" s="20"/>
      <c r="AT52" s="20"/>
      <c r="AU52" s="20"/>
      <c r="AV52" s="20"/>
      <c r="AW52" s="1"/>
    </row>
    <row r="53" spans="4:61">
      <c r="AB53" s="21"/>
      <c r="AC53" s="20"/>
      <c r="AD53" s="20"/>
      <c r="AE53" s="20"/>
      <c r="AF53" s="20"/>
      <c r="AG53" s="20"/>
      <c r="AH53" s="20"/>
      <c r="AI53" s="20"/>
      <c r="AJ53" s="20"/>
      <c r="AK53" s="20"/>
      <c r="AL53" s="20"/>
      <c r="AM53" s="20"/>
      <c r="AN53" s="20"/>
      <c r="AO53" s="20"/>
      <c r="AP53" s="20"/>
      <c r="AQ53" s="20"/>
      <c r="AR53" s="20"/>
      <c r="AS53" s="20"/>
      <c r="AT53" s="20"/>
      <c r="AU53" s="20"/>
      <c r="AV53" s="23"/>
      <c r="AW53" s="1"/>
      <c r="AX53" s="4"/>
      <c r="AY53" s="4"/>
      <c r="AZ53" s="4"/>
      <c r="BA53" s="4"/>
      <c r="BB53" s="4"/>
      <c r="BC53" s="4"/>
      <c r="BD53" s="4"/>
      <c r="BE53" s="4"/>
      <c r="BF53" s="4"/>
      <c r="BG53" s="4"/>
      <c r="BH53" s="4"/>
    </row>
    <row r="54" spans="4:61">
      <c r="D54" s="32"/>
      <c r="AB54" s="21"/>
      <c r="AC54" s="20"/>
      <c r="AD54" s="20"/>
      <c r="AE54" s="20"/>
      <c r="AF54" s="20"/>
      <c r="AG54" s="20"/>
      <c r="AH54" s="20"/>
      <c r="AI54" s="20"/>
      <c r="AJ54" s="20"/>
      <c r="AK54" s="20" t="s">
        <v>1</v>
      </c>
      <c r="AL54" s="20"/>
      <c r="AM54" s="20"/>
      <c r="AN54" s="20"/>
      <c r="AO54" s="20"/>
      <c r="AP54" s="20"/>
      <c r="AQ54" s="20"/>
      <c r="AR54" s="20"/>
      <c r="AS54" s="20"/>
      <c r="AT54" s="20"/>
      <c r="AU54" s="20"/>
      <c r="AV54" s="26"/>
    </row>
    <row r="55" spans="4:61">
      <c r="AB55" s="21"/>
      <c r="AC55" s="20"/>
      <c r="AD55" s="20"/>
      <c r="AE55" s="20"/>
      <c r="AF55" s="20"/>
      <c r="AG55" s="20"/>
      <c r="AH55" s="20"/>
      <c r="AI55" s="20"/>
      <c r="AJ55" s="20"/>
      <c r="AK55" s="20"/>
      <c r="AL55" s="20"/>
      <c r="AM55" s="20"/>
      <c r="AN55" s="20"/>
      <c r="AO55" s="20"/>
      <c r="AP55" s="20"/>
      <c r="AQ55" s="20"/>
      <c r="AR55" s="20"/>
      <c r="AS55" s="20"/>
      <c r="AT55" s="20"/>
      <c r="AU55" s="20"/>
      <c r="AV55" s="26"/>
    </row>
    <row r="56" spans="4:61">
      <c r="D56" s="33"/>
      <c r="AB56" s="21"/>
      <c r="AC56" s="20"/>
      <c r="AD56" s="20"/>
      <c r="AE56" s="20"/>
      <c r="AF56" s="20"/>
      <c r="AG56" s="20"/>
      <c r="AH56" s="20"/>
      <c r="AI56" s="20"/>
      <c r="AJ56" s="20"/>
      <c r="AK56" s="20"/>
      <c r="AL56" s="20"/>
      <c r="AM56" s="20"/>
      <c r="AN56" s="20"/>
      <c r="AO56" s="20"/>
      <c r="AP56" s="20"/>
      <c r="AQ56" s="20"/>
      <c r="AR56" s="20"/>
      <c r="AS56" s="20"/>
      <c r="AT56" s="20"/>
      <c r="AU56" s="20"/>
      <c r="AV56" s="26"/>
    </row>
    <row r="57" spans="4:61">
      <c r="AB57" s="21"/>
      <c r="AC57" s="20"/>
      <c r="AD57" s="20"/>
      <c r="AE57" s="20"/>
      <c r="AF57" s="20"/>
      <c r="AG57" s="20"/>
      <c r="AH57" s="20"/>
      <c r="AI57" s="20"/>
      <c r="AJ57" s="20"/>
      <c r="AK57" s="20"/>
      <c r="AL57" s="20"/>
      <c r="AM57" s="20"/>
      <c r="AN57" s="20"/>
      <c r="AO57" s="20"/>
      <c r="AP57" s="20"/>
      <c r="AQ57" s="20"/>
      <c r="AR57" s="20"/>
      <c r="AS57" s="20"/>
      <c r="AT57" s="20"/>
      <c r="AU57" s="20"/>
      <c r="AV57" s="26"/>
    </row>
    <row r="58" spans="4:61">
      <c r="AB58" s="21"/>
      <c r="AC58" s="20"/>
      <c r="AD58" s="20"/>
      <c r="AE58" s="20"/>
      <c r="AF58" s="20"/>
      <c r="AG58" s="20"/>
      <c r="AH58" s="20"/>
      <c r="AI58" s="20"/>
      <c r="AJ58" s="20"/>
      <c r="AK58" s="20"/>
      <c r="AL58" s="20"/>
      <c r="AM58" s="20"/>
      <c r="AN58" s="20"/>
      <c r="AO58" s="20"/>
      <c r="AP58" s="20"/>
      <c r="AQ58" s="20"/>
      <c r="AR58" s="20"/>
      <c r="AS58" s="20"/>
      <c r="AT58" s="20"/>
      <c r="AU58" s="20"/>
      <c r="AV58" s="26"/>
    </row>
    <row r="59" spans="4:61">
      <c r="AB59" s="21"/>
      <c r="AC59" s="20"/>
      <c r="AD59" s="20"/>
      <c r="AE59" s="20"/>
      <c r="AF59" s="20"/>
      <c r="AG59" s="20"/>
      <c r="AH59" s="20"/>
      <c r="AI59" s="20"/>
      <c r="AJ59" s="20"/>
      <c r="AK59" s="20"/>
      <c r="AL59" s="20"/>
      <c r="AM59" s="20"/>
      <c r="AN59" s="20"/>
      <c r="AO59" s="20"/>
      <c r="AP59" s="20"/>
      <c r="AQ59" s="20"/>
      <c r="AR59" s="20"/>
      <c r="AS59" s="20"/>
      <c r="AT59" s="20"/>
      <c r="AU59" s="20"/>
      <c r="AV59" s="26"/>
    </row>
    <row r="60" spans="4:61">
      <c r="AB60" s="21"/>
      <c r="AC60" s="20"/>
      <c r="AD60" s="20"/>
      <c r="AE60" s="20"/>
      <c r="AF60" s="20"/>
      <c r="AG60" s="20"/>
      <c r="AH60" s="20"/>
      <c r="AI60" s="20"/>
      <c r="AJ60" s="20"/>
      <c r="AK60" s="20"/>
      <c r="AL60" s="20"/>
      <c r="AM60" s="20"/>
      <c r="AN60" s="20"/>
      <c r="AO60" s="20"/>
      <c r="AP60" s="20"/>
      <c r="AQ60" s="20"/>
      <c r="AR60" s="20"/>
      <c r="AS60" s="20"/>
      <c r="AT60" s="20"/>
      <c r="AU60" s="20"/>
      <c r="AV60" s="26"/>
    </row>
    <row r="61" spans="4:61">
      <c r="AB61" s="21"/>
      <c r="AC61" s="20"/>
      <c r="AD61" s="20"/>
      <c r="AE61" s="20"/>
      <c r="AF61" s="20"/>
      <c r="AG61" s="20"/>
      <c r="AH61" s="20"/>
      <c r="AI61" s="20"/>
      <c r="AJ61" s="20"/>
      <c r="AK61" s="20"/>
      <c r="AL61" s="20"/>
      <c r="AM61" s="20"/>
      <c r="AN61" s="20"/>
      <c r="AO61" s="20"/>
      <c r="AP61" s="20"/>
      <c r="AQ61" s="20"/>
      <c r="AR61" s="27"/>
      <c r="AS61" s="27"/>
      <c r="AT61" s="27"/>
      <c r="AU61" s="27"/>
      <c r="AV61" s="28"/>
    </row>
    <row r="62" spans="4:61">
      <c r="D62" s="33"/>
      <c r="AB62" s="3"/>
      <c r="AC62" s="3"/>
      <c r="AD62" s="3"/>
      <c r="AE62" s="3"/>
      <c r="AF62" s="3"/>
      <c r="AG62" s="3"/>
      <c r="AH62" s="3"/>
      <c r="AI62" s="3"/>
      <c r="AJ62" s="3"/>
      <c r="AK62" s="3"/>
      <c r="AL62" s="3"/>
      <c r="AM62" s="3"/>
      <c r="AN62" s="3"/>
      <c r="AO62" s="3"/>
      <c r="AP62" s="3"/>
      <c r="AQ62" s="3"/>
    </row>
    <row r="64" spans="4:61">
      <c r="D64" s="33"/>
    </row>
    <row r="67" spans="4:4">
      <c r="D67" s="33"/>
    </row>
  </sheetData>
  <pageMargins left="0.2" right="0.2" top="0.25" bottom="0.25" header="0.3" footer="0.3"/>
  <pageSetup fitToWidth="2" fitToHeight="0" orientation="landscape" horizontalDpi="360" verticalDpi="360" r:id="rId1"/>
  <drawing r:id="rId2"/>
</worksheet>
</file>

<file path=xl/worksheets/sheet4.xml><?xml version="1.0" encoding="utf-8"?>
<worksheet xmlns="http://schemas.openxmlformats.org/spreadsheetml/2006/main" xmlns:r="http://schemas.openxmlformats.org/officeDocument/2006/relationships">
  <sheetPr>
    <pageSetUpPr fitToPage="1"/>
  </sheetPr>
  <dimension ref="B2:BK67"/>
  <sheetViews>
    <sheetView showGridLines="0" topLeftCell="A16" zoomScale="68" zoomScaleNormal="68" workbookViewId="0">
      <selection activeCell="AW23" sqref="AW23"/>
    </sheetView>
  </sheetViews>
  <sheetFormatPr defaultRowHeight="15"/>
  <cols>
    <col min="1" max="5" width="3.28515625" customWidth="1"/>
    <col min="6" max="405" width="3.140625" customWidth="1"/>
  </cols>
  <sheetData>
    <row r="2" spans="2:63">
      <c r="B2" t="s">
        <v>46</v>
      </c>
      <c r="Y2" s="18"/>
      <c r="Z2" s="19"/>
      <c r="AA2" s="19"/>
      <c r="AB2" s="19"/>
      <c r="AC2" s="54"/>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row>
    <row r="3" spans="2:63">
      <c r="B3" t="s">
        <v>47</v>
      </c>
      <c r="Y3" s="21"/>
      <c r="Z3" s="23"/>
      <c r="AA3" s="23"/>
      <c r="AB3" s="23"/>
      <c r="AC3" s="26"/>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row>
    <row r="4" spans="2:63">
      <c r="B4" s="33" t="s">
        <v>49</v>
      </c>
      <c r="Y4" s="21"/>
      <c r="Z4" s="23"/>
      <c r="AA4" s="23"/>
      <c r="AB4" s="23"/>
      <c r="AC4" s="26"/>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row>
    <row r="5" spans="2:63">
      <c r="Y5" s="21"/>
      <c r="Z5" s="23"/>
      <c r="AA5" s="23"/>
      <c r="AB5" s="23"/>
      <c r="AC5" s="26"/>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row>
    <row r="6" spans="2:63">
      <c r="Y6" s="21"/>
      <c r="Z6" s="23"/>
      <c r="AA6" s="23"/>
      <c r="AB6" s="23"/>
      <c r="AC6" s="26"/>
      <c r="AD6" s="30"/>
      <c r="AE6" s="30"/>
      <c r="AF6" s="30"/>
      <c r="AG6" s="30"/>
      <c r="AH6" s="30"/>
      <c r="AI6" s="30"/>
      <c r="AJ6" s="30"/>
      <c r="AK6" s="30"/>
      <c r="AL6" s="30" t="s">
        <v>45</v>
      </c>
      <c r="AM6" s="30"/>
      <c r="AN6" s="30"/>
      <c r="AO6" s="30"/>
      <c r="AP6" s="30"/>
      <c r="AQ6" s="30"/>
      <c r="AR6" s="30"/>
      <c r="AS6" s="30"/>
      <c r="AT6" s="30"/>
      <c r="AU6" s="30"/>
      <c r="AV6" s="30"/>
      <c r="AW6" s="30"/>
      <c r="AX6" s="30"/>
      <c r="AY6" s="30"/>
      <c r="AZ6" s="30"/>
      <c r="BA6" s="30"/>
      <c r="BB6" s="30"/>
      <c r="BC6" s="30"/>
      <c r="BD6" s="30"/>
      <c r="BE6" s="30"/>
      <c r="BF6" s="30"/>
      <c r="BG6" s="30"/>
      <c r="BH6" s="30"/>
      <c r="BI6" s="30"/>
      <c r="BJ6" s="30"/>
      <c r="BK6" s="30"/>
    </row>
    <row r="7" spans="2:63" ht="14.25" customHeight="1">
      <c r="Y7" s="21"/>
      <c r="Z7" s="24"/>
      <c r="AA7" s="23"/>
      <c r="AB7" s="23"/>
      <c r="AC7" s="26"/>
      <c r="AD7" s="30"/>
      <c r="AE7" s="30"/>
      <c r="AF7" s="30"/>
      <c r="AG7" s="30"/>
      <c r="AH7" s="30"/>
      <c r="AI7" s="30"/>
      <c r="AJ7" s="30"/>
      <c r="AK7" s="30"/>
      <c r="AL7" s="30"/>
      <c r="AM7" s="30"/>
      <c r="AN7" s="30"/>
      <c r="AO7" s="30"/>
      <c r="AP7" s="30"/>
      <c r="AQ7" s="30"/>
      <c r="AR7" s="30"/>
      <c r="AS7" s="30"/>
      <c r="AT7" s="30"/>
      <c r="AU7" s="30"/>
      <c r="AV7" s="30"/>
      <c r="AW7" s="30"/>
      <c r="AX7" s="30"/>
      <c r="AY7" s="30"/>
      <c r="AZ7" s="30"/>
      <c r="BA7" s="30"/>
      <c r="BB7" s="30"/>
      <c r="BC7" s="30"/>
      <c r="BD7" s="30"/>
      <c r="BE7" s="30"/>
      <c r="BF7" s="30"/>
      <c r="BG7" s="30"/>
      <c r="BH7" s="30"/>
      <c r="BI7" s="30"/>
      <c r="BJ7" s="30"/>
      <c r="BK7" s="30"/>
    </row>
    <row r="8" spans="2:63">
      <c r="Y8" s="21"/>
      <c r="Z8" s="23"/>
      <c r="AA8" s="23"/>
      <c r="AB8" s="23"/>
      <c r="AC8" s="26"/>
      <c r="AD8" s="30"/>
      <c r="AE8" s="30"/>
      <c r="AF8" s="30"/>
      <c r="AG8" s="30"/>
      <c r="AH8" s="30"/>
      <c r="AI8" s="30"/>
      <c r="AJ8" s="30"/>
      <c r="AK8" s="30"/>
      <c r="AL8" s="30"/>
      <c r="AM8" s="30"/>
      <c r="AN8" s="30"/>
      <c r="AO8" s="30"/>
      <c r="AP8" s="30"/>
      <c r="AQ8" s="30"/>
      <c r="AR8" s="30"/>
      <c r="AS8" s="30"/>
      <c r="AT8" s="30"/>
      <c r="AU8" s="30"/>
      <c r="AV8" s="30"/>
      <c r="AW8" s="30"/>
      <c r="AX8" s="30"/>
      <c r="AY8" s="30"/>
      <c r="AZ8" s="30"/>
      <c r="BA8" s="30"/>
      <c r="BB8" s="30"/>
      <c r="BC8" s="30"/>
      <c r="BD8" s="30"/>
      <c r="BE8" s="30"/>
      <c r="BF8" s="30"/>
      <c r="BG8" s="30"/>
      <c r="BH8" s="30"/>
      <c r="BI8" s="30"/>
      <c r="BJ8" s="30"/>
      <c r="BK8" s="30"/>
    </row>
    <row r="9" spans="2:63">
      <c r="Y9" s="50"/>
      <c r="Z9" s="27"/>
      <c r="AA9" s="27"/>
      <c r="AB9" s="27"/>
      <c r="AC9" s="28"/>
      <c r="AD9" s="31"/>
      <c r="AE9" s="31"/>
      <c r="AF9" s="31"/>
      <c r="AG9" s="31"/>
      <c r="AH9" s="31"/>
      <c r="AI9" s="31"/>
      <c r="AJ9" s="31"/>
      <c r="AK9" s="31"/>
      <c r="AL9" s="31"/>
      <c r="AM9" s="31"/>
      <c r="AN9" s="31"/>
      <c r="AO9" s="31"/>
      <c r="AP9" s="31"/>
      <c r="AQ9" s="31"/>
      <c r="AR9" s="31"/>
      <c r="AS9" s="31"/>
      <c r="AT9" s="31"/>
      <c r="AU9" s="31"/>
      <c r="AV9" s="31"/>
      <c r="AW9" s="31"/>
      <c r="AX9" s="31"/>
      <c r="AY9" s="31"/>
      <c r="AZ9" s="31"/>
      <c r="BA9" s="31"/>
      <c r="BB9" s="31"/>
      <c r="BC9" s="31"/>
      <c r="BD9" s="31"/>
      <c r="BE9" s="31"/>
      <c r="BF9" s="31"/>
      <c r="BG9" s="31"/>
      <c r="BH9" s="31"/>
      <c r="BI9" s="31"/>
      <c r="BJ9" s="31"/>
      <c r="BK9" s="31"/>
    </row>
    <row r="10" spans="2:63">
      <c r="AD10" s="42"/>
      <c r="AE10" s="42"/>
      <c r="AF10" s="42"/>
      <c r="AG10" s="42"/>
      <c r="AH10" s="42"/>
      <c r="AI10" s="18"/>
      <c r="AJ10" s="19"/>
      <c r="AK10" s="19"/>
      <c r="AL10" s="19"/>
      <c r="AM10" s="19"/>
      <c r="AN10" s="19"/>
      <c r="AO10" s="19"/>
      <c r="AP10" s="19"/>
      <c r="AQ10" s="19"/>
      <c r="AR10" s="19"/>
      <c r="AS10" s="19"/>
      <c r="AT10" s="19"/>
      <c r="AU10" s="19"/>
      <c r="AV10" s="19"/>
      <c r="AW10" s="19"/>
      <c r="AX10" s="19"/>
      <c r="AY10" s="19"/>
      <c r="AZ10" s="19"/>
      <c r="BA10" s="19"/>
      <c r="BB10" s="19"/>
      <c r="BC10" s="19"/>
      <c r="BD10" s="19"/>
      <c r="BE10" s="19"/>
      <c r="BF10" s="19"/>
      <c r="BG10" s="19"/>
      <c r="BH10" s="19"/>
      <c r="BI10" s="19"/>
      <c r="BJ10" s="19"/>
      <c r="BK10" s="19"/>
    </row>
    <row r="11" spans="2:63">
      <c r="AD11" s="42"/>
      <c r="AE11" s="42"/>
      <c r="AF11" s="42"/>
      <c r="AG11" s="42"/>
      <c r="AH11" s="42"/>
      <c r="AI11" s="21"/>
      <c r="AJ11" s="20"/>
      <c r="AK11" s="20"/>
      <c r="AL11" s="20"/>
      <c r="AM11" s="20"/>
      <c r="AN11" s="20"/>
      <c r="AO11" s="20"/>
      <c r="AP11" s="20"/>
      <c r="AQ11" s="20"/>
      <c r="AR11" s="20"/>
      <c r="AS11" s="20"/>
      <c r="AT11" s="20"/>
      <c r="AU11" s="20"/>
      <c r="AV11" s="20"/>
      <c r="AW11" s="20"/>
      <c r="AX11" s="20"/>
      <c r="AY11" s="20"/>
      <c r="AZ11" s="20"/>
      <c r="BA11" s="20"/>
      <c r="BB11" s="20"/>
      <c r="BC11" s="20"/>
      <c r="BD11" s="20"/>
      <c r="BE11" s="20"/>
      <c r="BF11" s="20"/>
      <c r="BG11" s="20"/>
      <c r="BH11" s="20"/>
      <c r="BI11" s="20"/>
      <c r="BJ11" s="20"/>
      <c r="BK11" s="20"/>
    </row>
    <row r="12" spans="2:63">
      <c r="AD12" s="42"/>
      <c r="AE12" s="42"/>
      <c r="AF12" s="42"/>
      <c r="AG12" s="42"/>
      <c r="AH12" s="42"/>
      <c r="AI12" s="21"/>
      <c r="AJ12" s="20"/>
      <c r="AK12" s="20"/>
      <c r="AL12" s="20"/>
      <c r="AM12" s="20"/>
      <c r="AN12" s="20"/>
      <c r="AO12" s="20"/>
      <c r="AP12" s="20"/>
      <c r="AQ12" s="20"/>
      <c r="AR12" s="20"/>
      <c r="AS12" s="20"/>
      <c r="AT12" s="20"/>
      <c r="AU12" s="20"/>
      <c r="AV12" s="20"/>
      <c r="AW12" s="20"/>
      <c r="AX12" s="20"/>
      <c r="AY12" s="20"/>
      <c r="AZ12" s="20"/>
      <c r="BA12" s="20"/>
      <c r="BB12" s="20"/>
      <c r="BC12" s="20"/>
      <c r="BD12" s="20"/>
      <c r="BE12" s="20"/>
      <c r="BF12" s="20"/>
      <c r="BG12" s="20"/>
      <c r="BH12" s="20"/>
      <c r="BI12" s="20"/>
      <c r="BJ12" s="20"/>
      <c r="BK12" s="20"/>
    </row>
    <row r="13" spans="2:63">
      <c r="AD13" s="42"/>
      <c r="AE13" s="42"/>
      <c r="AF13" s="42"/>
      <c r="AG13" s="42"/>
      <c r="AH13" s="42"/>
      <c r="AI13" s="21"/>
      <c r="AJ13" s="20"/>
      <c r="AK13" s="20"/>
      <c r="AL13" s="20"/>
      <c r="AM13" s="20"/>
      <c r="AN13" s="20"/>
      <c r="AO13" s="20"/>
      <c r="AP13" s="20"/>
      <c r="AQ13" s="20"/>
      <c r="AR13" s="20"/>
      <c r="AS13" s="20"/>
      <c r="AT13" s="20"/>
      <c r="AU13" s="20"/>
      <c r="AV13" s="20"/>
      <c r="AW13" s="20"/>
      <c r="AX13" s="20"/>
      <c r="AY13" s="20"/>
      <c r="AZ13" s="20"/>
      <c r="BA13" s="20"/>
      <c r="BB13" s="20"/>
      <c r="BC13" s="20"/>
      <c r="BD13" s="20"/>
      <c r="BE13" s="20"/>
      <c r="BF13" s="20"/>
      <c r="BG13" s="20"/>
      <c r="BH13" s="20"/>
      <c r="BI13" s="20"/>
      <c r="BJ13" s="20"/>
      <c r="BK13" s="20"/>
    </row>
    <row r="14" spans="2:63">
      <c r="AD14" s="42"/>
      <c r="AE14" s="42"/>
      <c r="AF14" s="42"/>
      <c r="AG14" s="42"/>
      <c r="AH14" s="42"/>
      <c r="AI14" s="21"/>
      <c r="AJ14" s="20"/>
      <c r="AK14" s="20"/>
      <c r="AL14" s="20"/>
      <c r="AM14" s="20"/>
      <c r="AN14" s="20"/>
      <c r="AO14" s="20"/>
      <c r="AP14" s="20"/>
      <c r="AQ14" s="20"/>
      <c r="AR14" s="20"/>
      <c r="AS14" s="20"/>
      <c r="AT14" s="20"/>
      <c r="AU14" s="20"/>
      <c r="AV14" s="20"/>
      <c r="AW14" s="20"/>
      <c r="AX14" s="20"/>
      <c r="AY14" s="20"/>
      <c r="AZ14" s="20"/>
      <c r="BA14" s="20"/>
      <c r="BB14" s="20"/>
      <c r="BC14" s="20"/>
      <c r="BD14" s="20"/>
      <c r="BE14" s="20"/>
      <c r="BF14" s="20"/>
      <c r="BG14" s="20"/>
      <c r="BH14" s="20"/>
      <c r="BI14" s="20"/>
      <c r="BJ14" s="20"/>
      <c r="BK14" s="20"/>
    </row>
    <row r="15" spans="2:63">
      <c r="E15" s="4"/>
      <c r="F15" s="4"/>
      <c r="G15" s="4"/>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21"/>
      <c r="AJ15" s="20"/>
      <c r="AK15" s="20"/>
      <c r="AL15" s="20"/>
      <c r="AM15" s="20"/>
      <c r="AN15" s="20"/>
      <c r="AO15" s="20"/>
      <c r="AP15" s="20"/>
      <c r="AQ15" s="20"/>
      <c r="AR15" s="20"/>
      <c r="AS15" s="20"/>
      <c r="AT15" s="20"/>
      <c r="AU15" s="20"/>
      <c r="AV15" s="20"/>
      <c r="AW15" s="20"/>
      <c r="AX15" s="20"/>
      <c r="AY15" s="20"/>
      <c r="AZ15" s="20"/>
      <c r="BA15" s="20"/>
      <c r="BB15" s="20"/>
      <c r="BC15" s="20"/>
      <c r="BD15" s="20"/>
      <c r="BE15" s="20"/>
      <c r="BF15" s="20"/>
      <c r="BG15" s="20"/>
      <c r="BH15" s="20"/>
      <c r="BI15" s="20"/>
      <c r="BJ15" s="20"/>
      <c r="BK15" s="20"/>
    </row>
    <row r="16" spans="2:63">
      <c r="E16" s="4"/>
      <c r="F16" s="4"/>
      <c r="G16" s="4"/>
      <c r="H16" s="42"/>
      <c r="I16" s="42"/>
      <c r="J16" s="42"/>
      <c r="K16" s="42"/>
      <c r="L16" s="42"/>
      <c r="M16" s="42"/>
      <c r="N16" s="42"/>
      <c r="O16" s="42"/>
      <c r="P16" s="42"/>
      <c r="Q16" s="42"/>
      <c r="R16" s="42"/>
      <c r="S16" s="42"/>
      <c r="T16" s="42"/>
      <c r="U16" s="42"/>
      <c r="V16" s="42"/>
      <c r="W16" s="42"/>
      <c r="X16" s="42"/>
      <c r="Y16" s="42"/>
      <c r="Z16" s="42"/>
      <c r="AA16" s="42"/>
      <c r="AB16" s="42"/>
      <c r="AC16" s="42"/>
      <c r="AD16" s="42"/>
      <c r="AE16" s="42"/>
      <c r="AF16" s="42"/>
      <c r="AG16" s="42"/>
      <c r="AH16" s="42"/>
      <c r="AI16" s="21"/>
      <c r="AJ16" s="20"/>
      <c r="AK16" s="20"/>
      <c r="AL16" s="25" t="s">
        <v>44</v>
      </c>
      <c r="AM16" s="20"/>
      <c r="AN16" s="20"/>
      <c r="AO16" s="20"/>
      <c r="AP16" s="20"/>
      <c r="AQ16" s="20"/>
      <c r="AR16" s="20"/>
      <c r="AS16" s="20"/>
      <c r="AT16" s="20"/>
      <c r="AU16" s="20"/>
      <c r="AV16" s="20"/>
      <c r="AW16" s="20"/>
      <c r="AX16" s="20"/>
      <c r="AY16" s="20"/>
      <c r="AZ16" s="20"/>
      <c r="BA16" s="20"/>
      <c r="BB16" s="20"/>
      <c r="BC16" s="20"/>
      <c r="BD16" s="20"/>
      <c r="BE16" s="20"/>
      <c r="BF16" s="20"/>
      <c r="BG16" s="20"/>
      <c r="BH16" s="20"/>
      <c r="BI16" s="20"/>
      <c r="BJ16" s="20"/>
      <c r="BK16" s="20"/>
    </row>
    <row r="17" spans="5:63">
      <c r="E17" s="4"/>
      <c r="F17" s="4"/>
      <c r="G17" s="4"/>
      <c r="H17" s="42"/>
      <c r="I17" s="42"/>
      <c r="J17" s="42"/>
      <c r="K17" s="42"/>
      <c r="L17" s="42"/>
      <c r="M17" s="42"/>
      <c r="N17" s="42"/>
      <c r="O17" s="41"/>
      <c r="P17" s="41"/>
      <c r="Q17" s="41"/>
      <c r="R17" s="41"/>
      <c r="S17" s="41"/>
      <c r="T17" s="41"/>
      <c r="U17" s="41"/>
      <c r="V17" s="41"/>
      <c r="W17" s="41"/>
      <c r="X17" s="41"/>
      <c r="Y17" s="41"/>
      <c r="Z17" s="41"/>
      <c r="AA17" s="41"/>
      <c r="AB17" s="41"/>
      <c r="AC17" s="41"/>
      <c r="AD17" s="42"/>
      <c r="AE17" s="42"/>
      <c r="AF17" s="42"/>
      <c r="AG17" s="42"/>
      <c r="AH17" s="42"/>
      <c r="AI17" s="21"/>
      <c r="AJ17" s="20"/>
      <c r="AK17" s="20"/>
      <c r="AL17" s="20"/>
      <c r="AM17" s="20"/>
      <c r="AN17" s="20"/>
      <c r="AO17" s="20"/>
      <c r="AP17" s="20"/>
      <c r="AQ17" s="20"/>
      <c r="AR17" s="20"/>
      <c r="AS17" s="20"/>
      <c r="AT17" s="20"/>
      <c r="AU17" s="20"/>
      <c r="AV17" s="20"/>
      <c r="AW17" s="20"/>
      <c r="AX17" s="20"/>
      <c r="AY17" s="20"/>
      <c r="AZ17" s="20"/>
      <c r="BA17" s="20"/>
      <c r="BB17" s="20"/>
      <c r="BC17" s="20"/>
      <c r="BD17" s="20"/>
      <c r="BE17" s="20"/>
      <c r="BF17" s="20"/>
      <c r="BG17" s="20"/>
      <c r="BH17" s="20"/>
      <c r="BI17" s="20"/>
      <c r="BJ17" s="20"/>
      <c r="BK17" s="20"/>
    </row>
    <row r="18" spans="5:63">
      <c r="E18" s="4"/>
      <c r="F18" s="4"/>
      <c r="G18" s="4"/>
      <c r="H18" s="42"/>
      <c r="I18" s="42"/>
      <c r="J18" s="42"/>
      <c r="K18" s="42"/>
      <c r="L18" s="42"/>
      <c r="M18" s="42"/>
      <c r="N18" s="42"/>
      <c r="O18" s="41"/>
      <c r="P18" s="41"/>
      <c r="Q18" s="41"/>
      <c r="R18" s="41"/>
      <c r="S18" s="41"/>
      <c r="T18" s="41"/>
      <c r="U18" s="41"/>
      <c r="V18" s="41"/>
      <c r="W18" s="41"/>
      <c r="X18" s="41"/>
      <c r="Y18" s="41"/>
      <c r="Z18" s="41"/>
      <c r="AA18" s="41"/>
      <c r="AB18" s="41"/>
      <c r="AC18" s="41"/>
      <c r="AD18" s="42"/>
      <c r="AE18" s="42"/>
      <c r="AF18" s="42"/>
      <c r="AG18" s="42"/>
      <c r="AH18" s="42"/>
      <c r="AI18" s="21"/>
      <c r="AJ18" s="20"/>
      <c r="AK18" s="20"/>
      <c r="AL18" s="20"/>
      <c r="AM18" s="20"/>
      <c r="AN18" s="20"/>
      <c r="AO18" s="20"/>
      <c r="AP18" s="20"/>
      <c r="AQ18" s="20"/>
      <c r="AR18" s="20"/>
      <c r="AS18" s="20"/>
      <c r="AT18" s="20"/>
      <c r="AU18" s="20"/>
      <c r="AV18" s="20"/>
      <c r="AW18" s="20"/>
      <c r="AX18" s="20"/>
      <c r="AY18" s="20"/>
      <c r="AZ18" s="20"/>
      <c r="BA18" s="20"/>
      <c r="BB18" s="20"/>
      <c r="BC18" s="20"/>
      <c r="BD18" s="20"/>
      <c r="BE18" s="20"/>
      <c r="BF18" s="20"/>
      <c r="BG18" s="20"/>
      <c r="BH18" s="20"/>
      <c r="BI18" s="20"/>
      <c r="BJ18" s="20"/>
      <c r="BK18" s="20"/>
    </row>
    <row r="19" spans="5:63">
      <c r="E19" s="4"/>
      <c r="F19" s="4"/>
      <c r="G19" s="4"/>
      <c r="H19" s="42"/>
      <c r="I19" s="42"/>
      <c r="J19" s="42"/>
      <c r="K19" s="42"/>
      <c r="L19" s="42"/>
      <c r="M19" s="42"/>
      <c r="N19" s="42"/>
      <c r="O19" s="41"/>
      <c r="P19" s="41"/>
      <c r="Q19" s="41"/>
      <c r="R19" s="41"/>
      <c r="S19" s="41"/>
      <c r="T19" s="41"/>
      <c r="U19" s="41"/>
      <c r="V19" s="41"/>
      <c r="W19" s="41"/>
      <c r="X19" s="41"/>
      <c r="Y19" s="41"/>
      <c r="Z19" s="41"/>
      <c r="AA19" s="41"/>
      <c r="AB19" s="41"/>
      <c r="AC19" s="41"/>
      <c r="AD19" s="42"/>
      <c r="AE19" s="42"/>
      <c r="AF19" s="42"/>
      <c r="AG19" s="42"/>
      <c r="AH19" s="42"/>
      <c r="AI19" s="21"/>
      <c r="AJ19" s="20"/>
      <c r="AK19" s="20"/>
      <c r="AL19" s="20"/>
      <c r="AM19" s="20"/>
      <c r="AN19" s="20"/>
      <c r="AO19" s="20"/>
      <c r="AP19" s="20"/>
      <c r="AQ19" s="20"/>
      <c r="AR19" s="20"/>
      <c r="AS19" s="20"/>
      <c r="AT19" s="20"/>
      <c r="AU19" s="20"/>
      <c r="AV19" s="20"/>
      <c r="AW19" s="20"/>
      <c r="AX19" s="20"/>
      <c r="AY19" s="20"/>
      <c r="AZ19" s="20"/>
      <c r="BA19" s="20"/>
      <c r="BB19" s="20"/>
      <c r="BC19" s="20"/>
      <c r="BD19" s="20"/>
      <c r="BE19" s="20"/>
      <c r="BF19" s="20"/>
      <c r="BG19" s="20"/>
      <c r="BH19" s="20"/>
      <c r="BI19" s="20"/>
      <c r="BJ19" s="20"/>
      <c r="BK19" s="20"/>
    </row>
    <row r="20" spans="5:63">
      <c r="E20" s="4"/>
      <c r="F20" s="4"/>
      <c r="G20" s="4"/>
      <c r="H20" s="42"/>
      <c r="I20" s="42"/>
      <c r="J20" s="42"/>
      <c r="K20" s="42"/>
      <c r="L20" s="42"/>
      <c r="M20" s="42"/>
      <c r="N20" s="42"/>
      <c r="O20" s="41"/>
      <c r="P20" s="41"/>
      <c r="Q20" s="41"/>
      <c r="R20" s="41"/>
      <c r="S20" s="41"/>
      <c r="T20" s="41"/>
      <c r="U20" s="41"/>
      <c r="V20" s="41"/>
      <c r="W20" s="41"/>
      <c r="X20" s="41"/>
      <c r="Y20" s="41"/>
      <c r="Z20" s="41"/>
      <c r="AA20" s="41"/>
      <c r="AB20" s="41"/>
      <c r="AC20" s="41"/>
      <c r="AD20" s="42"/>
      <c r="AE20" s="42"/>
      <c r="AF20" s="42"/>
      <c r="AG20" s="42"/>
      <c r="AH20" s="42"/>
      <c r="AI20" s="21"/>
      <c r="AJ20" s="20"/>
      <c r="AK20" s="20"/>
      <c r="AL20" s="20"/>
      <c r="AM20" s="20"/>
      <c r="AN20" s="20"/>
      <c r="AO20" s="20"/>
      <c r="AP20" s="20"/>
      <c r="AQ20" s="20"/>
      <c r="AR20" s="20"/>
      <c r="AS20" s="20"/>
      <c r="AT20" s="20"/>
      <c r="AU20" s="20"/>
      <c r="AV20" s="20"/>
      <c r="AW20" s="20"/>
      <c r="AX20" s="20"/>
      <c r="AY20" s="20"/>
      <c r="AZ20" s="20"/>
      <c r="BA20" s="20"/>
      <c r="BB20" s="20"/>
      <c r="BC20" s="20"/>
      <c r="BD20" s="20"/>
      <c r="BE20" s="20"/>
      <c r="BF20" s="20"/>
      <c r="BG20" s="20"/>
      <c r="BH20" s="20"/>
      <c r="BI20" s="20"/>
      <c r="BJ20" s="20"/>
      <c r="BK20" s="20"/>
    </row>
    <row r="21" spans="5:63">
      <c r="E21" s="4"/>
      <c r="F21" s="4"/>
      <c r="G21" s="4"/>
      <c r="H21" s="42"/>
      <c r="I21" s="42"/>
      <c r="J21" s="42"/>
      <c r="K21" s="42"/>
      <c r="L21" s="42"/>
      <c r="M21" s="42"/>
      <c r="N21" s="42"/>
      <c r="O21" s="41"/>
      <c r="P21" s="41"/>
      <c r="Q21" s="41"/>
      <c r="R21" s="41"/>
      <c r="S21" s="41"/>
      <c r="T21" s="41"/>
      <c r="U21" s="41"/>
      <c r="V21" s="41"/>
      <c r="W21" s="41"/>
      <c r="X21" s="41"/>
      <c r="Y21" s="41"/>
      <c r="Z21" s="41"/>
      <c r="AA21" s="41"/>
      <c r="AB21" s="41"/>
      <c r="AC21" s="41"/>
      <c r="AD21" s="42"/>
      <c r="AE21" s="42"/>
      <c r="AF21" s="42"/>
      <c r="AG21" s="42"/>
      <c r="AH21" s="42"/>
      <c r="AI21" s="21"/>
      <c r="AJ21" s="20"/>
      <c r="AK21" s="20"/>
      <c r="AL21" s="20"/>
      <c r="AM21" s="20"/>
      <c r="AN21" s="20"/>
      <c r="AO21" s="20"/>
      <c r="AP21" s="20"/>
      <c r="AQ21" s="20"/>
      <c r="AR21" s="20"/>
      <c r="AS21" s="20"/>
      <c r="AT21" s="20"/>
      <c r="AU21" s="20"/>
      <c r="AV21" s="20"/>
      <c r="AW21" s="20"/>
      <c r="AX21" s="20"/>
      <c r="AY21" s="20"/>
      <c r="AZ21" s="20"/>
      <c r="BA21" s="20"/>
      <c r="BB21" s="20"/>
      <c r="BC21" s="20"/>
      <c r="BD21" s="20"/>
      <c r="BE21" s="20"/>
      <c r="BF21" s="20"/>
      <c r="BG21" s="20"/>
      <c r="BH21" s="20"/>
      <c r="BI21" s="20"/>
      <c r="BJ21" s="20"/>
      <c r="BK21" s="20"/>
    </row>
    <row r="22" spans="5:63">
      <c r="E22" s="4"/>
      <c r="F22" s="4"/>
      <c r="G22" s="4"/>
      <c r="H22" s="42"/>
      <c r="I22" s="42"/>
      <c r="J22" s="42"/>
      <c r="K22" s="42"/>
      <c r="L22" s="42"/>
      <c r="M22" s="42"/>
      <c r="N22" s="42"/>
      <c r="O22" s="41"/>
      <c r="P22" s="41"/>
      <c r="Q22" s="41"/>
      <c r="R22" s="41"/>
      <c r="S22" s="41"/>
      <c r="T22" s="41"/>
      <c r="U22" s="41"/>
      <c r="V22" s="41"/>
      <c r="W22" s="41"/>
      <c r="X22" s="41"/>
      <c r="Y22" s="41"/>
      <c r="Z22" s="41"/>
      <c r="AA22" s="41"/>
      <c r="AB22" s="41"/>
      <c r="AC22" s="41"/>
      <c r="AD22" s="42"/>
      <c r="AE22" s="42"/>
      <c r="AF22" s="42"/>
      <c r="AG22" s="42"/>
      <c r="AH22" s="42"/>
      <c r="AI22" s="21"/>
      <c r="AJ22" s="20"/>
      <c r="AK22" s="20"/>
      <c r="AL22" s="20"/>
      <c r="AM22" s="20"/>
      <c r="AN22" s="20"/>
      <c r="AO22" s="20"/>
      <c r="AP22" s="20"/>
      <c r="AQ22" s="20"/>
      <c r="AR22" s="20"/>
      <c r="AS22" s="20"/>
      <c r="AT22" s="20"/>
      <c r="AU22" s="20"/>
      <c r="AV22" s="20"/>
      <c r="AW22" s="20"/>
      <c r="AX22" s="20"/>
      <c r="AY22" s="20"/>
      <c r="AZ22" s="20"/>
      <c r="BA22" s="20"/>
      <c r="BB22" s="20"/>
      <c r="BC22" s="20"/>
      <c r="BD22" s="20"/>
      <c r="BE22" s="20"/>
      <c r="BF22" s="20"/>
      <c r="BG22" s="20"/>
      <c r="BH22" s="20"/>
      <c r="BI22" s="20"/>
      <c r="BJ22" s="20"/>
      <c r="BK22" s="20"/>
    </row>
    <row r="23" spans="5:63">
      <c r="E23" s="4"/>
      <c r="F23" s="4"/>
      <c r="G23" s="4"/>
      <c r="H23" s="42"/>
      <c r="I23" s="42"/>
      <c r="J23" s="42"/>
      <c r="K23" s="42"/>
      <c r="L23" s="42"/>
      <c r="M23" s="42"/>
      <c r="N23" s="42"/>
      <c r="O23" s="41"/>
      <c r="P23" s="41"/>
      <c r="Q23" s="41"/>
      <c r="R23" s="41"/>
      <c r="S23" s="41"/>
      <c r="T23" s="41"/>
      <c r="U23" s="41"/>
      <c r="V23" s="41"/>
      <c r="W23" s="41"/>
      <c r="X23" s="41"/>
      <c r="Y23" s="41"/>
      <c r="Z23" s="41"/>
      <c r="AA23" s="41"/>
      <c r="AB23" s="41"/>
      <c r="AC23" s="41"/>
      <c r="AD23" s="42"/>
      <c r="AE23" s="42"/>
      <c r="AF23" s="42"/>
      <c r="AG23" s="42"/>
      <c r="AH23" s="42"/>
      <c r="AI23" s="21"/>
      <c r="AJ23" s="20"/>
      <c r="AK23" s="20"/>
      <c r="AL23" s="20"/>
      <c r="AM23" s="20"/>
      <c r="AN23" s="20"/>
      <c r="AO23" s="20"/>
      <c r="AP23" s="20"/>
      <c r="AQ23" s="20"/>
      <c r="AR23" s="20"/>
      <c r="AS23" s="20"/>
      <c r="AT23" s="20"/>
      <c r="AU23" s="20"/>
      <c r="AV23" s="20"/>
      <c r="AW23" s="20"/>
      <c r="AX23" s="20"/>
      <c r="AY23" s="20"/>
      <c r="AZ23" s="20"/>
      <c r="BA23" s="20"/>
      <c r="BB23" s="20"/>
      <c r="BC23" s="20"/>
      <c r="BD23" s="20"/>
      <c r="BE23" s="20"/>
      <c r="BF23" s="20"/>
      <c r="BG23" s="20"/>
      <c r="BH23" s="20"/>
      <c r="BI23" s="20"/>
      <c r="BJ23" s="20"/>
      <c r="BK23" s="20"/>
    </row>
    <row r="24" spans="5:63">
      <c r="E24" s="4"/>
      <c r="F24" s="4"/>
      <c r="G24" s="4"/>
      <c r="H24" s="42"/>
      <c r="I24" s="42"/>
      <c r="J24" s="42"/>
      <c r="K24" s="42"/>
      <c r="L24" s="42"/>
      <c r="M24" s="42"/>
      <c r="N24" s="42"/>
      <c r="O24" s="41"/>
      <c r="P24" s="41"/>
      <c r="Q24" s="41"/>
      <c r="R24" s="41"/>
      <c r="S24" s="41"/>
      <c r="T24" s="41"/>
      <c r="U24" s="41"/>
      <c r="V24" s="41"/>
      <c r="W24" s="41"/>
      <c r="X24" s="41"/>
      <c r="Y24" s="41"/>
      <c r="Z24" s="41"/>
      <c r="AA24" s="41"/>
      <c r="AB24" s="41"/>
      <c r="AC24" s="41"/>
      <c r="AD24" s="42"/>
      <c r="AE24" s="42"/>
      <c r="AF24" s="42"/>
      <c r="AG24" s="42"/>
      <c r="AH24" s="42"/>
      <c r="AI24" s="21"/>
      <c r="AJ24" s="20"/>
      <c r="AK24" s="20"/>
      <c r="AL24" s="20"/>
      <c r="AM24" s="20"/>
      <c r="AN24" s="20"/>
      <c r="AO24" s="20"/>
      <c r="AP24" s="20"/>
      <c r="AQ24" s="20"/>
      <c r="AR24" s="20"/>
      <c r="AS24" s="20"/>
      <c r="AT24" s="20"/>
      <c r="AU24" s="20"/>
      <c r="AV24" s="20"/>
      <c r="AW24" s="20"/>
      <c r="AX24" s="20"/>
      <c r="AY24" s="20"/>
      <c r="AZ24" s="20"/>
      <c r="BA24" s="20"/>
      <c r="BB24" s="20"/>
      <c r="BC24" s="20"/>
      <c r="BD24" s="20"/>
      <c r="BE24" s="20"/>
      <c r="BF24" s="20"/>
      <c r="BG24" s="20"/>
      <c r="BH24" s="20"/>
      <c r="BI24" s="20"/>
      <c r="BJ24" s="20"/>
      <c r="BK24" s="20"/>
    </row>
    <row r="25" spans="5:63">
      <c r="E25" s="4"/>
      <c r="F25" s="4"/>
      <c r="G25" s="4"/>
      <c r="H25" s="42"/>
      <c r="I25" s="42"/>
      <c r="J25" s="42"/>
      <c r="K25" s="42"/>
      <c r="L25" s="42"/>
      <c r="M25" s="42"/>
      <c r="N25" s="42"/>
      <c r="O25" s="41"/>
      <c r="P25" s="41"/>
      <c r="Q25" s="41"/>
      <c r="R25" s="41"/>
      <c r="S25" s="41"/>
      <c r="T25" s="41"/>
      <c r="U25" s="41"/>
      <c r="V25" s="41"/>
      <c r="W25" s="41"/>
      <c r="X25" s="41"/>
      <c r="Y25" s="41"/>
      <c r="Z25" s="41"/>
      <c r="AA25" s="41"/>
      <c r="AB25" s="41"/>
      <c r="AC25" s="41"/>
      <c r="AD25" s="42"/>
      <c r="AE25" s="42"/>
      <c r="AF25" s="42"/>
      <c r="AG25" s="42"/>
      <c r="AH25" s="42"/>
      <c r="AI25" s="21"/>
      <c r="AJ25" s="20"/>
      <c r="AK25" s="20"/>
      <c r="AL25" s="25" t="s">
        <v>10</v>
      </c>
      <c r="AM25" s="20"/>
      <c r="AN25" s="20"/>
      <c r="AO25" s="25"/>
      <c r="AP25" s="20"/>
      <c r="AQ25" s="20"/>
      <c r="AR25" s="20"/>
      <c r="AS25" s="20"/>
      <c r="AT25" s="20"/>
      <c r="AU25" s="20"/>
      <c r="AV25" s="20"/>
      <c r="AW25" s="20"/>
      <c r="AX25" s="20"/>
      <c r="AY25" s="20"/>
      <c r="AZ25" s="20"/>
      <c r="BA25" s="20"/>
      <c r="BB25" s="20"/>
      <c r="BC25" s="20"/>
      <c r="BD25" s="20"/>
      <c r="BE25" s="20"/>
      <c r="BF25" s="20"/>
      <c r="BG25" s="20"/>
      <c r="BH25" s="20"/>
      <c r="BI25" s="20"/>
      <c r="BJ25" s="20"/>
      <c r="BK25" s="20"/>
    </row>
    <row r="26" spans="5:63" ht="18">
      <c r="E26" s="4"/>
      <c r="F26" s="4"/>
      <c r="G26" s="4"/>
      <c r="H26" s="42"/>
      <c r="I26" s="37"/>
      <c r="J26" s="42"/>
      <c r="K26" s="42"/>
      <c r="L26" s="42"/>
      <c r="M26" s="42"/>
      <c r="N26" s="42"/>
      <c r="O26" s="41"/>
      <c r="P26" s="41"/>
      <c r="Q26" s="41"/>
      <c r="R26" s="44"/>
      <c r="S26" s="44"/>
      <c r="T26" s="41"/>
      <c r="U26" s="41"/>
      <c r="V26" s="41"/>
      <c r="W26" s="41"/>
      <c r="X26" s="41"/>
      <c r="Y26" s="41"/>
      <c r="Z26" s="41"/>
      <c r="AA26" s="41"/>
      <c r="AB26" s="41"/>
      <c r="AC26" s="41"/>
      <c r="AD26" s="42"/>
      <c r="AE26" s="42"/>
      <c r="AF26" s="42"/>
      <c r="AG26" s="42"/>
      <c r="AH26" s="42"/>
      <c r="AI26" s="21"/>
      <c r="AJ26" s="22" t="s">
        <v>7</v>
      </c>
      <c r="AK26" s="20"/>
      <c r="AL26" s="20"/>
      <c r="AM26" s="20"/>
      <c r="AN26" s="20"/>
      <c r="AO26" s="20"/>
      <c r="AP26" s="20"/>
      <c r="AQ26" s="20"/>
      <c r="AR26" s="20"/>
      <c r="AS26" s="20"/>
      <c r="AT26" s="20"/>
      <c r="AU26" s="20"/>
      <c r="AV26" s="20"/>
      <c r="AW26" s="20"/>
      <c r="AX26" s="20"/>
      <c r="AY26" s="20"/>
      <c r="AZ26" s="20"/>
      <c r="BA26" s="20"/>
      <c r="BB26" s="20"/>
      <c r="BC26" s="20"/>
      <c r="BD26" s="20"/>
      <c r="BE26" s="20"/>
      <c r="BF26" s="20"/>
      <c r="BG26" s="20"/>
      <c r="BH26" s="20"/>
      <c r="BI26" s="20"/>
      <c r="BJ26" s="20"/>
      <c r="BK26" s="20"/>
    </row>
    <row r="27" spans="5:63">
      <c r="E27" s="4"/>
      <c r="F27" s="4"/>
      <c r="G27" s="4"/>
      <c r="H27" s="42"/>
      <c r="I27" s="37"/>
      <c r="J27" s="42"/>
      <c r="K27" s="42"/>
      <c r="L27" s="42"/>
      <c r="M27" s="42"/>
      <c r="N27" s="42"/>
      <c r="O27" s="41"/>
      <c r="P27" s="41"/>
      <c r="Q27" s="41"/>
      <c r="R27" s="41"/>
      <c r="S27" s="41"/>
      <c r="T27" s="41"/>
      <c r="U27" s="41"/>
      <c r="V27" s="41"/>
      <c r="W27" s="41"/>
      <c r="X27" s="41"/>
      <c r="Y27" s="41"/>
      <c r="Z27" s="41"/>
      <c r="AA27" s="41"/>
      <c r="AB27" s="41"/>
      <c r="AC27" s="41"/>
      <c r="AD27" s="42"/>
      <c r="AE27" s="42"/>
      <c r="AF27" s="42"/>
      <c r="AG27" s="42"/>
      <c r="AH27" s="42"/>
      <c r="AI27" s="21"/>
      <c r="AJ27" s="20"/>
      <c r="AK27" s="20"/>
      <c r="AL27" s="20"/>
      <c r="AM27" s="20"/>
      <c r="AN27" s="20"/>
      <c r="AO27" s="20"/>
      <c r="AP27" s="20"/>
      <c r="AQ27" s="20"/>
      <c r="AR27" s="20"/>
      <c r="AS27" s="20"/>
      <c r="AT27" s="20"/>
      <c r="AU27" s="20"/>
      <c r="AV27" s="20"/>
      <c r="AW27" s="20"/>
      <c r="AX27" s="20"/>
      <c r="AY27" s="20"/>
      <c r="AZ27" s="20"/>
      <c r="BA27" s="20"/>
      <c r="BB27" s="20"/>
      <c r="BC27" s="20"/>
      <c r="BD27" s="20"/>
      <c r="BE27" s="20"/>
      <c r="BF27" s="20"/>
      <c r="BG27" s="20"/>
      <c r="BH27" s="20"/>
      <c r="BI27" s="20"/>
      <c r="BJ27" s="20"/>
      <c r="BK27" s="20"/>
    </row>
    <row r="28" spans="5:63">
      <c r="E28" s="4"/>
      <c r="F28" s="4"/>
      <c r="G28" s="4"/>
      <c r="H28" s="42"/>
      <c r="I28" s="42"/>
      <c r="J28" s="42"/>
      <c r="K28" s="42"/>
      <c r="L28" s="42"/>
      <c r="M28" s="42"/>
      <c r="N28" s="42"/>
      <c r="O28" s="41"/>
      <c r="P28" s="41"/>
      <c r="Q28" s="41"/>
      <c r="R28" s="41"/>
      <c r="S28" s="41"/>
      <c r="T28" s="41"/>
      <c r="U28" s="41"/>
      <c r="V28" s="41"/>
      <c r="W28" s="41"/>
      <c r="X28" s="41"/>
      <c r="Y28" s="41"/>
      <c r="Z28" s="41"/>
      <c r="AA28" s="41"/>
      <c r="AB28" s="41"/>
      <c r="AC28" s="41"/>
      <c r="AD28" s="42"/>
      <c r="AE28" s="42"/>
      <c r="AF28" s="42"/>
      <c r="AG28" s="42"/>
      <c r="AH28" s="42"/>
      <c r="AI28" s="21"/>
      <c r="AJ28" s="20"/>
      <c r="AK28" s="20"/>
      <c r="AL28" s="20"/>
      <c r="AM28" s="20"/>
      <c r="AN28" s="20"/>
      <c r="AO28" s="20"/>
      <c r="AP28" s="20"/>
      <c r="AQ28" s="20"/>
      <c r="AR28" s="20"/>
      <c r="AS28" s="20"/>
      <c r="AT28" s="20"/>
      <c r="AU28" s="20"/>
      <c r="AV28" s="20"/>
      <c r="AW28" s="20"/>
      <c r="AX28" s="20"/>
      <c r="AY28" s="20"/>
      <c r="AZ28" s="20"/>
      <c r="BA28" s="20"/>
      <c r="BB28" s="20"/>
      <c r="BC28" s="20"/>
      <c r="BD28" s="20"/>
      <c r="BE28" s="20"/>
      <c r="BF28" s="20"/>
      <c r="BG28" s="20"/>
      <c r="BH28" s="20"/>
      <c r="BI28" s="20"/>
      <c r="BJ28" s="20"/>
      <c r="BK28" s="20"/>
    </row>
    <row r="29" spans="5:63">
      <c r="E29" s="4"/>
      <c r="F29" s="4"/>
      <c r="G29" s="4"/>
      <c r="H29" s="42"/>
      <c r="I29" s="42"/>
      <c r="J29" s="42"/>
      <c r="K29" s="42"/>
      <c r="L29" s="42"/>
      <c r="M29" s="42"/>
      <c r="N29" s="42"/>
      <c r="O29" s="41"/>
      <c r="P29" s="41"/>
      <c r="Q29" s="41"/>
      <c r="R29" s="41"/>
      <c r="S29" s="41"/>
      <c r="T29" s="41"/>
      <c r="U29" s="41"/>
      <c r="V29" s="41"/>
      <c r="W29" s="41"/>
      <c r="X29" s="41"/>
      <c r="Y29" s="41"/>
      <c r="Z29" s="41"/>
      <c r="AA29" s="41"/>
      <c r="AB29" s="41"/>
      <c r="AC29" s="41"/>
      <c r="AD29" s="42"/>
      <c r="AE29" s="42"/>
      <c r="AF29" s="42"/>
      <c r="AG29" s="42"/>
      <c r="AH29" s="42"/>
      <c r="AI29" s="21"/>
      <c r="AJ29" s="20"/>
      <c r="AK29" s="20"/>
      <c r="AL29" s="20"/>
      <c r="AM29" s="20"/>
      <c r="AN29" s="20"/>
      <c r="AO29" s="20"/>
      <c r="AP29" s="20"/>
      <c r="AQ29" s="20"/>
      <c r="AR29" s="20"/>
      <c r="AS29" s="20"/>
      <c r="AT29" s="20"/>
      <c r="AU29" s="20"/>
      <c r="AV29" s="20"/>
      <c r="AW29" s="20"/>
      <c r="AX29" s="20"/>
      <c r="AY29" s="20"/>
      <c r="AZ29" s="20"/>
      <c r="BA29" s="20"/>
      <c r="BB29" s="20"/>
      <c r="BC29" s="20"/>
      <c r="BD29" s="20"/>
      <c r="BE29" s="20"/>
      <c r="BF29" s="20"/>
      <c r="BG29" s="20"/>
      <c r="BH29" s="20"/>
      <c r="BI29" s="20"/>
      <c r="BJ29" s="20"/>
      <c r="BK29" s="20"/>
    </row>
    <row r="30" spans="5:63">
      <c r="E30" s="4"/>
      <c r="F30" s="4"/>
      <c r="G30" s="4"/>
      <c r="H30" s="42"/>
      <c r="I30" s="42"/>
      <c r="J30" s="42"/>
      <c r="K30" s="42"/>
      <c r="L30" s="42"/>
      <c r="M30" s="42"/>
      <c r="N30" s="42"/>
      <c r="O30" s="41"/>
      <c r="P30" s="41"/>
      <c r="Q30" s="41"/>
      <c r="R30" s="41"/>
      <c r="S30" s="41"/>
      <c r="T30" s="41"/>
      <c r="U30" s="41"/>
      <c r="V30" s="41"/>
      <c r="W30" s="41"/>
      <c r="X30" s="41"/>
      <c r="Y30" s="41"/>
      <c r="Z30" s="41"/>
      <c r="AA30" s="41"/>
      <c r="AB30" s="41"/>
      <c r="AC30" s="41"/>
      <c r="AD30" s="42"/>
      <c r="AE30" s="42"/>
      <c r="AF30" s="42"/>
      <c r="AG30" s="42"/>
      <c r="AH30" s="42"/>
      <c r="AI30" s="21"/>
      <c r="AJ30" s="20"/>
      <c r="AK30" s="20"/>
      <c r="AL30" s="20"/>
      <c r="AM30" s="20"/>
      <c r="AN30" s="20"/>
      <c r="AO30" s="20"/>
      <c r="AP30" s="20"/>
      <c r="AQ30" s="20"/>
      <c r="AR30" s="20"/>
      <c r="AS30" s="20"/>
      <c r="AT30" s="20"/>
      <c r="AU30" s="20"/>
      <c r="AV30" s="20"/>
      <c r="AW30" s="20"/>
      <c r="AX30" s="20"/>
      <c r="AY30" s="20"/>
      <c r="AZ30" s="20"/>
      <c r="BA30" s="20"/>
      <c r="BB30" s="20"/>
      <c r="BC30" s="20"/>
      <c r="BD30" s="20"/>
      <c r="BE30" s="20"/>
      <c r="BF30" s="20"/>
      <c r="BG30" s="20"/>
      <c r="BH30" s="20"/>
      <c r="BI30" s="20"/>
      <c r="BJ30" s="20"/>
      <c r="BK30" s="20"/>
    </row>
    <row r="31" spans="5:63">
      <c r="E31" s="4"/>
      <c r="F31" s="4"/>
      <c r="G31" s="4"/>
      <c r="H31" s="42"/>
      <c r="I31" s="42"/>
      <c r="J31" s="42"/>
      <c r="K31" s="42"/>
      <c r="L31" s="42"/>
      <c r="M31" s="42"/>
      <c r="N31" s="42"/>
      <c r="O31" s="41"/>
      <c r="P31" s="41"/>
      <c r="Q31" s="41"/>
      <c r="R31" s="41"/>
      <c r="S31" s="41"/>
      <c r="T31" s="41"/>
      <c r="U31" s="41"/>
      <c r="V31" s="41"/>
      <c r="W31" s="41"/>
      <c r="X31" s="41"/>
      <c r="Y31" s="41"/>
      <c r="Z31" s="41"/>
      <c r="AA31" s="41"/>
      <c r="AB31" s="41"/>
      <c r="AC31" s="41"/>
      <c r="AD31" s="42"/>
      <c r="AE31" s="42"/>
      <c r="AF31" s="42"/>
      <c r="AG31" s="42"/>
      <c r="AH31" s="42"/>
      <c r="AI31" s="21"/>
      <c r="AJ31" s="20"/>
      <c r="AK31" s="20"/>
      <c r="AL31" s="20"/>
      <c r="AM31" s="20"/>
      <c r="AN31" s="20"/>
      <c r="AO31" s="20"/>
      <c r="AP31" s="20"/>
      <c r="AQ31" s="20"/>
      <c r="AR31" s="20"/>
      <c r="AS31" s="20"/>
      <c r="AT31" s="20"/>
      <c r="AU31" s="20"/>
      <c r="AV31" s="20"/>
      <c r="AW31" s="20"/>
      <c r="AX31" s="20"/>
      <c r="AY31" s="20"/>
      <c r="AZ31" s="20"/>
      <c r="BA31" s="20"/>
      <c r="BB31" s="20"/>
      <c r="BC31" s="20"/>
      <c r="BD31" s="20"/>
      <c r="BE31" s="20"/>
      <c r="BF31" s="20"/>
      <c r="BG31" s="20"/>
      <c r="BH31" s="20"/>
      <c r="BI31" s="20"/>
      <c r="BJ31" s="20"/>
      <c r="BK31" s="20"/>
    </row>
    <row r="32" spans="5:63">
      <c r="E32" s="4"/>
      <c r="F32" s="4"/>
      <c r="G32" s="4"/>
      <c r="H32" s="42"/>
      <c r="I32" s="42"/>
      <c r="J32" s="42"/>
      <c r="K32" s="42"/>
      <c r="L32" s="42"/>
      <c r="M32" s="42"/>
      <c r="N32" s="42"/>
      <c r="O32" s="41"/>
      <c r="P32" s="41"/>
      <c r="Q32" s="41"/>
      <c r="R32" s="41"/>
      <c r="S32" s="41"/>
      <c r="T32" s="41"/>
      <c r="U32" s="41"/>
      <c r="V32" s="41"/>
      <c r="W32" s="41"/>
      <c r="X32" s="41"/>
      <c r="Y32" s="41"/>
      <c r="Z32" s="41"/>
      <c r="AA32" s="41"/>
      <c r="AB32" s="41"/>
      <c r="AC32" s="41"/>
      <c r="AD32" s="42"/>
      <c r="AE32" s="42"/>
      <c r="AF32" s="42"/>
      <c r="AG32" s="42"/>
      <c r="AH32" s="42"/>
      <c r="AI32" s="21"/>
      <c r="AJ32" s="20"/>
      <c r="AK32" s="20"/>
      <c r="AL32" s="20"/>
      <c r="AM32" s="20"/>
      <c r="AN32" s="20"/>
      <c r="AO32" s="20"/>
      <c r="AP32" s="20"/>
      <c r="AQ32" s="20"/>
      <c r="AR32" s="20"/>
      <c r="AS32" s="20"/>
      <c r="AT32" s="20"/>
      <c r="AU32" s="20"/>
      <c r="AV32" s="20"/>
      <c r="AW32" s="20"/>
      <c r="AX32" s="20"/>
      <c r="AY32" s="20"/>
      <c r="AZ32" s="20"/>
      <c r="BA32" s="20"/>
      <c r="BB32" s="20"/>
      <c r="BC32" s="20"/>
      <c r="BD32" s="20"/>
      <c r="BE32" s="20"/>
      <c r="BF32" s="20"/>
      <c r="BG32" s="20"/>
      <c r="BH32" s="20"/>
      <c r="BI32" s="20"/>
      <c r="BJ32" s="20"/>
      <c r="BK32" s="20"/>
    </row>
    <row r="33" spans="5:63">
      <c r="E33" s="4"/>
      <c r="F33" s="4"/>
      <c r="G33" s="4"/>
      <c r="H33" s="42"/>
      <c r="I33" s="42"/>
      <c r="J33" s="42"/>
      <c r="K33" s="42"/>
      <c r="L33" s="42"/>
      <c r="M33" s="42"/>
      <c r="N33" s="42"/>
      <c r="O33" s="41"/>
      <c r="P33" s="41"/>
      <c r="Q33" s="41"/>
      <c r="R33" s="41"/>
      <c r="S33" s="41"/>
      <c r="T33" s="41"/>
      <c r="U33" s="41"/>
      <c r="V33" s="41"/>
      <c r="W33" s="41"/>
      <c r="X33" s="41"/>
      <c r="Y33" s="41"/>
      <c r="Z33" s="41"/>
      <c r="AA33" s="41"/>
      <c r="AB33" s="41"/>
      <c r="AC33" s="41"/>
      <c r="AD33" s="42"/>
      <c r="AE33" s="42"/>
      <c r="AF33" s="42"/>
      <c r="AG33" s="42"/>
      <c r="AH33" s="42"/>
      <c r="AI33" s="21"/>
      <c r="AJ33" s="20"/>
      <c r="AK33" s="20"/>
      <c r="AL33" s="20"/>
      <c r="AM33" s="20"/>
      <c r="AN33" s="20"/>
      <c r="AO33" s="20"/>
      <c r="AP33" s="20"/>
      <c r="AQ33" s="20"/>
      <c r="AR33" s="20"/>
      <c r="AS33" s="20"/>
      <c r="AT33" s="20"/>
      <c r="AU33" s="20"/>
      <c r="AV33" s="20"/>
      <c r="AW33" s="20"/>
      <c r="AX33" s="20"/>
      <c r="AY33" s="20"/>
      <c r="AZ33" s="20"/>
      <c r="BA33" s="20"/>
      <c r="BB33" s="20"/>
      <c r="BC33" s="20"/>
      <c r="BD33" s="20"/>
      <c r="BE33" s="20"/>
      <c r="BF33" s="20"/>
      <c r="BG33" s="20"/>
      <c r="BH33" s="20"/>
      <c r="BI33" s="20"/>
      <c r="BJ33" s="20"/>
      <c r="BK33" s="20"/>
    </row>
    <row r="34" spans="5:63">
      <c r="E34" s="4"/>
      <c r="F34" s="4"/>
      <c r="G34" s="4"/>
      <c r="H34" s="42"/>
      <c r="I34" s="42"/>
      <c r="J34" s="42"/>
      <c r="K34" s="42"/>
      <c r="L34" s="42"/>
      <c r="M34" s="42"/>
      <c r="N34" s="42"/>
      <c r="O34" s="41"/>
      <c r="P34" s="41"/>
      <c r="Q34" s="41"/>
      <c r="R34" s="41"/>
      <c r="S34" s="41"/>
      <c r="T34" s="41"/>
      <c r="U34" s="41"/>
      <c r="V34" s="41"/>
      <c r="W34" s="41"/>
      <c r="X34" s="41"/>
      <c r="Y34" s="41"/>
      <c r="Z34" s="41"/>
      <c r="AA34" s="41"/>
      <c r="AB34" s="41"/>
      <c r="AC34" s="41"/>
      <c r="AD34" s="42"/>
      <c r="AE34" s="42"/>
      <c r="AF34" s="42"/>
      <c r="AG34" s="42"/>
      <c r="AH34" s="42"/>
      <c r="AI34" s="21"/>
      <c r="AJ34" s="20"/>
      <c r="AK34" s="20"/>
      <c r="AL34" s="20"/>
      <c r="AM34" s="20"/>
      <c r="AN34" s="20"/>
      <c r="AO34" s="20"/>
      <c r="AP34" s="20"/>
      <c r="AQ34" s="20"/>
      <c r="AR34" s="20"/>
      <c r="AS34" s="20"/>
      <c r="AT34" s="20"/>
      <c r="AU34" s="20"/>
      <c r="AV34" s="20"/>
      <c r="AW34" s="20"/>
      <c r="AX34" s="20"/>
      <c r="AY34" s="20"/>
      <c r="AZ34" s="20"/>
      <c r="BA34" s="20"/>
      <c r="BB34" s="20"/>
      <c r="BC34" s="20"/>
      <c r="BD34" s="20"/>
      <c r="BE34" s="20"/>
      <c r="BF34" s="20"/>
      <c r="BG34" s="20"/>
      <c r="BH34" s="20"/>
      <c r="BI34" s="20"/>
      <c r="BJ34" s="20"/>
      <c r="BK34" s="20"/>
    </row>
    <row r="35" spans="5:63">
      <c r="E35" s="4"/>
      <c r="F35" s="4"/>
      <c r="G35" s="4"/>
      <c r="H35" s="42"/>
      <c r="I35" s="42"/>
      <c r="J35" s="42"/>
      <c r="K35" s="42"/>
      <c r="L35" s="42"/>
      <c r="M35" s="42"/>
      <c r="N35" s="42"/>
      <c r="O35" s="41"/>
      <c r="P35" s="41"/>
      <c r="Q35" s="41"/>
      <c r="R35" s="41"/>
      <c r="S35" s="41"/>
      <c r="T35" s="41"/>
      <c r="U35" s="41"/>
      <c r="V35" s="41"/>
      <c r="W35" s="41"/>
      <c r="X35" s="41"/>
      <c r="Y35" s="41"/>
      <c r="Z35" s="41"/>
      <c r="AA35" s="41"/>
      <c r="AB35" s="41"/>
      <c r="AC35" s="41"/>
      <c r="AD35" s="41"/>
      <c r="AE35" s="41"/>
      <c r="AF35" s="42"/>
      <c r="AG35" s="42"/>
      <c r="AH35" s="42"/>
      <c r="AI35" s="21"/>
      <c r="AJ35" s="20"/>
      <c r="AK35" s="20"/>
      <c r="AL35" s="20"/>
      <c r="AM35" s="20"/>
      <c r="AN35" s="20"/>
      <c r="AO35" s="20"/>
      <c r="AP35" s="20"/>
      <c r="AQ35" s="20"/>
      <c r="AR35" s="20"/>
      <c r="AS35" s="20"/>
      <c r="AT35" s="20"/>
      <c r="AU35" s="20"/>
      <c r="AV35" s="20"/>
      <c r="AW35" s="20"/>
      <c r="AX35" s="20"/>
      <c r="AY35" s="20"/>
      <c r="AZ35" s="20"/>
      <c r="BA35" s="20"/>
      <c r="BB35" s="20"/>
      <c r="BC35" s="20"/>
      <c r="BD35" s="20"/>
      <c r="BE35" s="20"/>
      <c r="BF35" s="20"/>
      <c r="BG35" s="20"/>
      <c r="BH35" s="20"/>
      <c r="BI35" s="20"/>
      <c r="BJ35" s="20"/>
      <c r="BK35" s="20"/>
    </row>
    <row r="36" spans="5:63">
      <c r="E36" s="4"/>
      <c r="F36" s="4"/>
      <c r="G36" s="4"/>
      <c r="H36" s="42"/>
      <c r="I36" s="42"/>
      <c r="J36" s="42"/>
      <c r="K36" s="42"/>
      <c r="L36" s="42"/>
      <c r="M36" s="42"/>
      <c r="N36" s="42"/>
      <c r="O36" s="41"/>
      <c r="P36" s="41"/>
      <c r="Q36" s="41"/>
      <c r="R36" s="41"/>
      <c r="S36" s="41"/>
      <c r="T36" s="41"/>
      <c r="U36" s="41"/>
      <c r="V36" s="41"/>
      <c r="W36" s="41"/>
      <c r="X36" s="41"/>
      <c r="Y36" s="41"/>
      <c r="Z36" s="41"/>
      <c r="AA36" s="41"/>
      <c r="AB36" s="41"/>
      <c r="AC36" s="41"/>
      <c r="AD36" s="41"/>
      <c r="AE36" s="41"/>
      <c r="AF36" s="42"/>
      <c r="AG36" s="42"/>
      <c r="AH36" s="43"/>
      <c r="AI36" s="20"/>
      <c r="AJ36" s="20"/>
      <c r="AK36" s="20"/>
      <c r="AL36" s="20"/>
      <c r="AM36" s="20"/>
      <c r="AN36" s="20"/>
      <c r="AO36" s="20"/>
      <c r="AP36" s="20"/>
      <c r="AQ36" s="20"/>
      <c r="AR36" s="20"/>
      <c r="AS36" s="20"/>
      <c r="AT36" s="20"/>
      <c r="AU36" s="20"/>
      <c r="AV36" s="20"/>
      <c r="AW36" s="20"/>
      <c r="AX36" s="20"/>
      <c r="AY36" s="20"/>
      <c r="AZ36" s="20"/>
      <c r="BA36" s="20"/>
      <c r="BB36" s="20"/>
      <c r="BC36" s="20"/>
      <c r="BD36" s="20"/>
      <c r="BE36" s="20"/>
      <c r="BF36" s="20"/>
      <c r="BG36" s="20"/>
      <c r="BH36" s="20"/>
      <c r="BI36" s="20"/>
      <c r="BJ36" s="20"/>
      <c r="BK36" s="20"/>
    </row>
    <row r="37" spans="5:63">
      <c r="E37" s="4"/>
      <c r="F37" s="4"/>
      <c r="G37" s="4"/>
      <c r="H37" s="42"/>
      <c r="I37" s="42"/>
      <c r="J37" s="42"/>
      <c r="K37" s="42"/>
      <c r="L37" s="42"/>
      <c r="M37" s="42"/>
      <c r="N37" s="42"/>
      <c r="O37" s="41"/>
      <c r="P37" s="41"/>
      <c r="Q37" s="41"/>
      <c r="R37" s="41"/>
      <c r="S37" s="41"/>
      <c r="T37" s="41"/>
      <c r="U37" s="41"/>
      <c r="V37" s="41"/>
      <c r="W37" s="41"/>
      <c r="X37" s="41"/>
      <c r="Y37" s="41"/>
      <c r="Z37" s="41"/>
      <c r="AA37" s="41"/>
      <c r="AB37" s="41"/>
      <c r="AC37" s="41"/>
      <c r="AD37" s="41"/>
      <c r="AE37" s="41"/>
      <c r="AF37" s="42"/>
      <c r="AG37" s="42"/>
      <c r="AH37" s="43"/>
      <c r="AI37" s="20"/>
      <c r="AJ37" s="20"/>
      <c r="AK37" s="20"/>
      <c r="AL37" s="20"/>
      <c r="AM37" s="20"/>
      <c r="AN37" s="20"/>
      <c r="AO37" s="20"/>
      <c r="AP37" s="20"/>
      <c r="AQ37" s="20"/>
      <c r="AR37" s="20"/>
      <c r="AS37" s="20"/>
      <c r="AT37" s="20"/>
      <c r="AU37" s="20"/>
      <c r="AV37" s="20"/>
      <c r="AW37" s="20"/>
      <c r="AX37" s="20"/>
      <c r="AY37" s="20"/>
      <c r="AZ37" s="20"/>
      <c r="BA37" s="20"/>
      <c r="BB37" s="20"/>
      <c r="BC37" s="20"/>
      <c r="BD37" s="20"/>
      <c r="BE37" s="20"/>
      <c r="BF37" s="20"/>
      <c r="BG37" s="20"/>
      <c r="BH37" s="20"/>
      <c r="BI37" s="20"/>
      <c r="BJ37" s="20"/>
      <c r="BK37" s="20"/>
    </row>
    <row r="38" spans="5:63">
      <c r="E38" s="4"/>
      <c r="F38" s="4"/>
      <c r="G38" s="4"/>
      <c r="H38" s="42"/>
      <c r="I38" s="42"/>
      <c r="J38" s="42"/>
      <c r="K38" s="42"/>
      <c r="L38" s="42"/>
      <c r="M38" s="42"/>
      <c r="N38" s="42"/>
      <c r="O38" s="42"/>
      <c r="P38" s="42"/>
      <c r="Q38" s="42"/>
      <c r="R38" s="42"/>
      <c r="S38" s="42"/>
      <c r="T38" s="42"/>
      <c r="U38" s="42"/>
      <c r="V38" s="42"/>
      <c r="W38" s="42"/>
      <c r="X38" s="42"/>
      <c r="Y38" s="42"/>
      <c r="Z38" s="42"/>
      <c r="AA38" s="42"/>
      <c r="AB38" s="41"/>
      <c r="AC38" s="41"/>
      <c r="AD38" s="41"/>
      <c r="AE38" s="41"/>
      <c r="AF38" s="42"/>
      <c r="AG38" s="42"/>
      <c r="AH38" s="43"/>
      <c r="AI38" s="20"/>
      <c r="AJ38" s="20"/>
      <c r="AK38" s="20"/>
      <c r="AL38" s="20"/>
      <c r="AM38" s="20"/>
      <c r="AN38" s="20"/>
      <c r="AO38" s="20"/>
      <c r="AP38" s="20"/>
      <c r="AQ38" s="20"/>
      <c r="AR38" s="20"/>
      <c r="AS38" s="20"/>
      <c r="AT38" s="20"/>
      <c r="AU38" s="20"/>
      <c r="AV38" s="20"/>
      <c r="AW38" s="20"/>
      <c r="AX38" s="20"/>
      <c r="AY38" s="20"/>
      <c r="AZ38" s="20"/>
      <c r="BA38" s="20"/>
      <c r="BB38" s="20"/>
      <c r="BC38" s="20"/>
      <c r="BD38" s="20"/>
      <c r="BE38" s="20"/>
      <c r="BF38" s="20"/>
      <c r="BG38" s="20"/>
      <c r="BH38" s="20"/>
      <c r="BI38" s="20"/>
      <c r="BJ38" s="20"/>
      <c r="BK38" s="20"/>
    </row>
    <row r="39" spans="5:63">
      <c r="E39" s="4"/>
      <c r="F39" s="4"/>
      <c r="G39" s="4"/>
      <c r="H39" s="42"/>
      <c r="I39" s="42"/>
      <c r="J39" s="42"/>
      <c r="K39" s="42"/>
      <c r="L39" s="42"/>
      <c r="M39" s="42"/>
      <c r="N39" s="42"/>
      <c r="O39" s="42"/>
      <c r="P39" s="42"/>
      <c r="Q39" s="42"/>
      <c r="R39" s="42"/>
      <c r="S39" s="42"/>
      <c r="T39" s="42"/>
      <c r="U39" s="42"/>
      <c r="V39" s="42"/>
      <c r="W39" s="42"/>
      <c r="X39" s="42"/>
      <c r="Y39" s="42"/>
      <c r="Z39" s="42"/>
      <c r="AA39" s="42"/>
      <c r="AB39" s="42"/>
      <c r="AC39" s="41"/>
      <c r="AD39" s="41"/>
      <c r="AE39" s="41"/>
      <c r="AF39" s="42"/>
      <c r="AG39" s="42"/>
      <c r="AH39" s="43"/>
      <c r="AI39" s="20"/>
      <c r="AJ39" s="20"/>
      <c r="AK39" s="20"/>
      <c r="AL39" s="25" t="s">
        <v>9</v>
      </c>
      <c r="AM39" s="20"/>
      <c r="AN39" s="20"/>
      <c r="AO39" s="20"/>
      <c r="AP39" s="20"/>
      <c r="AQ39" s="20"/>
      <c r="AR39" s="20"/>
      <c r="AS39" s="20"/>
      <c r="AT39" s="20"/>
      <c r="AU39" s="20"/>
      <c r="AV39" s="20"/>
      <c r="AW39" s="20"/>
      <c r="AX39" s="20"/>
      <c r="AY39" s="20"/>
      <c r="AZ39" s="20"/>
      <c r="BA39" s="20"/>
      <c r="BB39" s="20"/>
      <c r="BC39" s="20"/>
      <c r="BD39" s="20"/>
      <c r="BE39" s="20"/>
      <c r="BF39" s="20"/>
      <c r="BG39" s="20"/>
      <c r="BH39" s="20"/>
      <c r="BI39" s="20"/>
      <c r="BJ39" s="20"/>
      <c r="BK39" s="20"/>
    </row>
    <row r="40" spans="5:63">
      <c r="E40" s="4"/>
      <c r="F40" s="4"/>
      <c r="G40" s="4"/>
      <c r="H40" s="4"/>
      <c r="I40" s="4"/>
      <c r="J40" s="4"/>
      <c r="K40" s="4"/>
      <c r="L40" s="4"/>
      <c r="M40" s="4"/>
      <c r="N40" s="4"/>
      <c r="O40" s="4"/>
      <c r="P40" s="4"/>
      <c r="Q40" s="4"/>
      <c r="R40" s="4"/>
      <c r="S40" s="4"/>
      <c r="T40" s="4"/>
      <c r="U40" s="4"/>
      <c r="V40" s="4"/>
      <c r="W40" s="4"/>
      <c r="X40" s="4"/>
      <c r="Y40" s="4"/>
      <c r="Z40" s="4"/>
      <c r="AA40" s="4"/>
      <c r="AB40" s="42"/>
      <c r="AC40" s="41"/>
      <c r="AD40" s="41"/>
      <c r="AE40" s="41"/>
      <c r="AF40" s="42"/>
      <c r="AG40" s="42"/>
      <c r="AH40" s="43"/>
      <c r="AI40" s="20"/>
      <c r="AJ40" s="20"/>
      <c r="AK40" s="20"/>
      <c r="AL40" s="20"/>
      <c r="AM40" s="20"/>
      <c r="AN40" s="20"/>
      <c r="AO40" s="20"/>
      <c r="AP40" s="20"/>
      <c r="AQ40" s="20"/>
      <c r="AR40" s="20"/>
      <c r="AS40" s="20"/>
      <c r="AT40" s="20"/>
      <c r="AU40" s="20"/>
      <c r="AV40" s="20"/>
      <c r="AW40" s="20"/>
      <c r="AX40" s="20"/>
      <c r="AY40" s="20"/>
      <c r="AZ40" s="20"/>
      <c r="BA40" s="20"/>
      <c r="BB40" s="20"/>
      <c r="BC40" s="20"/>
      <c r="BD40" s="20"/>
      <c r="BE40" s="20"/>
      <c r="BF40" s="20"/>
      <c r="BG40" s="20"/>
      <c r="BH40" s="20"/>
      <c r="BI40" s="20"/>
      <c r="BJ40" s="20"/>
      <c r="BK40" s="20"/>
    </row>
    <row r="41" spans="5:63">
      <c r="E41" s="4"/>
      <c r="F41" s="4"/>
      <c r="G41" s="4"/>
      <c r="H41" s="4"/>
      <c r="I41" s="4"/>
      <c r="J41" s="4"/>
      <c r="K41" s="4"/>
      <c r="L41" s="4"/>
      <c r="M41" s="4"/>
      <c r="N41" s="4"/>
      <c r="O41" s="4"/>
      <c r="P41" s="4"/>
      <c r="Q41" s="4"/>
      <c r="R41" s="4"/>
      <c r="S41" s="4"/>
      <c r="T41" s="4"/>
      <c r="U41" s="4"/>
      <c r="V41" s="4"/>
      <c r="W41" s="4"/>
      <c r="X41" s="4"/>
      <c r="Y41" s="4"/>
      <c r="Z41" s="4"/>
      <c r="AA41" s="4"/>
      <c r="AB41" s="42"/>
      <c r="AC41" s="41"/>
      <c r="AD41" s="41"/>
      <c r="AE41" s="41"/>
      <c r="AF41" s="42"/>
      <c r="AG41" s="42"/>
      <c r="AH41" s="43"/>
      <c r="AI41" s="20"/>
      <c r="AJ41" s="20"/>
      <c r="AK41" s="20"/>
      <c r="AL41" s="20"/>
      <c r="AM41" s="20"/>
      <c r="AN41" s="20"/>
      <c r="AO41" s="20"/>
      <c r="AP41" s="20"/>
      <c r="AQ41" s="20"/>
      <c r="AR41" s="20"/>
      <c r="AS41" s="20"/>
      <c r="AT41" s="20"/>
      <c r="AU41" s="20"/>
      <c r="AV41" s="20"/>
      <c r="AW41" s="20"/>
      <c r="AX41" s="20"/>
      <c r="AY41" s="20"/>
      <c r="AZ41" s="20"/>
      <c r="BA41" s="20"/>
      <c r="BB41" s="20"/>
      <c r="BC41" s="20"/>
      <c r="BD41" s="20"/>
      <c r="BE41" s="20"/>
      <c r="BF41" s="20"/>
      <c r="BG41" s="20"/>
      <c r="BH41" s="20"/>
      <c r="BI41" s="20"/>
      <c r="BJ41" s="20"/>
      <c r="BK41" s="20"/>
    </row>
    <row r="42" spans="5:63">
      <c r="E42" s="4"/>
      <c r="F42" s="4"/>
      <c r="G42" s="4"/>
      <c r="H42" s="4"/>
      <c r="I42" s="4"/>
      <c r="J42" s="4"/>
      <c r="K42" s="4"/>
      <c r="L42" s="4"/>
      <c r="M42" s="4"/>
      <c r="N42" s="4"/>
      <c r="Z42" s="37"/>
      <c r="AA42" s="4"/>
      <c r="AB42" s="42"/>
      <c r="AC42" s="41"/>
      <c r="AD42" s="41"/>
      <c r="AE42" s="41"/>
      <c r="AF42" s="42"/>
      <c r="AG42" s="42"/>
      <c r="AH42" s="43"/>
      <c r="AI42" s="20"/>
      <c r="AJ42" s="20"/>
      <c r="AK42" s="20"/>
      <c r="AL42" s="20"/>
      <c r="AM42" s="20"/>
      <c r="AN42" s="20"/>
      <c r="AO42" s="20"/>
      <c r="AP42" s="20"/>
      <c r="AQ42" s="20"/>
      <c r="AR42" s="20"/>
      <c r="AS42" s="20"/>
      <c r="AT42" s="20"/>
      <c r="AU42" s="20"/>
      <c r="AV42" s="20"/>
      <c r="AW42" s="20"/>
      <c r="AX42" s="20"/>
      <c r="AY42" s="20"/>
      <c r="AZ42" s="20"/>
      <c r="BA42" s="20"/>
      <c r="BB42" s="20"/>
      <c r="BC42" s="20"/>
      <c r="BD42" s="20"/>
      <c r="BE42" s="20"/>
      <c r="BF42" s="20"/>
      <c r="BG42" s="20"/>
      <c r="BH42" s="20"/>
      <c r="BI42" s="20"/>
      <c r="BJ42" s="20"/>
      <c r="BK42" s="20"/>
    </row>
    <row r="43" spans="5:63">
      <c r="E43" s="4"/>
      <c r="F43" s="4"/>
      <c r="G43" s="4"/>
      <c r="H43" s="4"/>
      <c r="I43" s="4"/>
      <c r="J43" s="4"/>
      <c r="K43" s="4"/>
      <c r="L43" s="4"/>
      <c r="M43" s="4"/>
      <c r="N43" s="4"/>
      <c r="AA43" s="4"/>
      <c r="AB43" s="45"/>
      <c r="AC43" s="41"/>
      <c r="AD43" s="41"/>
      <c r="AE43" s="45"/>
      <c r="AF43" s="45"/>
      <c r="AG43" s="45"/>
      <c r="AH43" s="46"/>
      <c r="AI43" s="20"/>
      <c r="AJ43" s="20"/>
      <c r="AK43" s="20"/>
      <c r="AL43" s="20"/>
      <c r="AM43" s="20"/>
      <c r="AN43" s="20"/>
      <c r="AO43" s="20"/>
      <c r="AP43" s="20"/>
      <c r="AQ43" s="20"/>
      <c r="AR43" s="20"/>
      <c r="AS43" s="20"/>
      <c r="AT43" s="20"/>
      <c r="AU43" s="20"/>
      <c r="AV43" s="20"/>
      <c r="AW43" s="20"/>
      <c r="AX43" s="20"/>
      <c r="AY43" s="20"/>
      <c r="AZ43" s="20"/>
      <c r="BA43" s="20"/>
      <c r="BB43" s="20"/>
      <c r="BC43" s="20"/>
      <c r="BD43" s="20"/>
      <c r="BE43" s="20"/>
      <c r="BF43" s="20"/>
      <c r="BG43" s="20"/>
      <c r="BH43" s="20"/>
      <c r="BI43" s="20"/>
      <c r="BJ43" s="20"/>
      <c r="BK43" s="20"/>
    </row>
    <row r="44" spans="5:63">
      <c r="AB44" s="21"/>
      <c r="AC44" s="19"/>
      <c r="AD44" s="19"/>
      <c r="AE44" s="23"/>
      <c r="AF44" s="20"/>
      <c r="AG44" s="20"/>
      <c r="AH44" s="20"/>
      <c r="AI44" s="20"/>
      <c r="AJ44" s="20"/>
      <c r="AK44" s="20"/>
      <c r="AL44" s="20"/>
      <c r="AM44" s="20"/>
      <c r="AN44" s="20"/>
      <c r="AO44" s="20"/>
      <c r="AP44" s="20"/>
      <c r="AQ44" s="20"/>
      <c r="AR44" s="20"/>
      <c r="AS44" s="20"/>
      <c r="AT44" s="20"/>
      <c r="AU44" s="20"/>
      <c r="AV44" s="20"/>
      <c r="AW44" s="20"/>
      <c r="AX44" s="20"/>
      <c r="AY44" s="20"/>
      <c r="AZ44" s="20"/>
      <c r="BA44" s="20"/>
      <c r="BB44" s="20"/>
      <c r="BC44" s="20"/>
      <c r="BD44" s="20"/>
      <c r="BE44" s="20"/>
      <c r="BF44" s="20"/>
      <c r="BG44" s="20"/>
      <c r="BH44" s="20"/>
      <c r="BI44" s="20"/>
      <c r="BJ44" s="20"/>
      <c r="BK44" s="20"/>
    </row>
    <row r="45" spans="5:63">
      <c r="AB45" s="21"/>
      <c r="AC45" s="23"/>
      <c r="AD45" s="23"/>
      <c r="AE45" s="23"/>
      <c r="AF45" s="20"/>
      <c r="AG45" s="20"/>
      <c r="AH45" s="20"/>
      <c r="AI45" s="20"/>
      <c r="AJ45" s="20"/>
      <c r="AK45" s="20"/>
      <c r="AL45" s="20"/>
      <c r="AM45" s="20"/>
      <c r="AN45" s="20"/>
      <c r="AO45" s="20"/>
      <c r="AP45" s="20"/>
      <c r="AQ45" s="20"/>
      <c r="AR45" s="20"/>
      <c r="AS45" s="20"/>
      <c r="AT45" s="20"/>
      <c r="AU45" s="20"/>
      <c r="AV45" s="20"/>
      <c r="AW45" s="20"/>
      <c r="AX45" s="20"/>
      <c r="AY45" s="20"/>
      <c r="AZ45" s="20"/>
      <c r="BA45" s="20"/>
      <c r="BB45" s="20"/>
      <c r="BC45" s="20"/>
      <c r="BD45" s="20"/>
      <c r="BE45" s="20"/>
      <c r="BF45" s="20"/>
      <c r="BG45" s="20"/>
      <c r="BH45" s="20"/>
      <c r="BI45" s="20"/>
      <c r="BJ45" s="20"/>
      <c r="BK45" s="20"/>
    </row>
    <row r="46" spans="5:63">
      <c r="AB46" s="21"/>
      <c r="AC46" s="23"/>
      <c r="AD46" s="23"/>
      <c r="AE46" s="23"/>
      <c r="AF46" s="20"/>
      <c r="AG46" s="20"/>
      <c r="AH46" s="20"/>
      <c r="AI46" s="20"/>
      <c r="AJ46" s="20"/>
      <c r="AK46" s="20"/>
      <c r="AL46" s="20"/>
      <c r="AM46" s="20"/>
      <c r="AN46" s="20"/>
      <c r="AO46" s="20"/>
      <c r="AP46" s="20"/>
      <c r="AQ46" s="20"/>
      <c r="AR46" s="20"/>
      <c r="AS46" s="20"/>
      <c r="AT46" s="20"/>
      <c r="AU46" s="20"/>
      <c r="AV46" s="20"/>
      <c r="AW46" s="20"/>
      <c r="AX46" s="20"/>
      <c r="AY46" s="20"/>
      <c r="AZ46" s="20"/>
      <c r="BA46" s="20"/>
      <c r="BB46" s="20"/>
      <c r="BC46" s="20"/>
      <c r="BD46" s="20"/>
      <c r="BE46" s="20"/>
      <c r="BF46" s="20"/>
      <c r="BG46" s="20"/>
      <c r="BH46" s="20"/>
      <c r="BI46" s="20"/>
      <c r="BJ46" s="20"/>
      <c r="BK46" s="20"/>
    </row>
    <row r="47" spans="5:63">
      <c r="AB47" s="21"/>
      <c r="AC47" s="23"/>
      <c r="AD47" s="23"/>
      <c r="AE47" s="23"/>
      <c r="AF47" s="20"/>
      <c r="AG47" s="20"/>
      <c r="AH47" s="20"/>
      <c r="AI47" s="20"/>
      <c r="AJ47" s="20"/>
      <c r="AK47" s="20"/>
      <c r="AL47" s="20"/>
      <c r="AM47" s="20"/>
      <c r="AN47" s="20"/>
      <c r="AO47" s="20"/>
      <c r="AP47" s="20"/>
      <c r="AQ47" s="20"/>
      <c r="AR47" s="20"/>
      <c r="AS47" s="20"/>
      <c r="AT47" s="20"/>
      <c r="AU47" s="20"/>
      <c r="AV47" s="20"/>
      <c r="AW47" s="20"/>
      <c r="AX47" s="20"/>
      <c r="AY47" s="20"/>
      <c r="AZ47" s="20"/>
      <c r="BA47" s="20"/>
      <c r="BB47" s="20"/>
      <c r="BC47" s="20"/>
      <c r="BD47" s="20"/>
      <c r="BE47" s="20"/>
      <c r="BF47" s="20"/>
      <c r="BG47" s="20"/>
      <c r="BH47" s="20"/>
      <c r="BI47" s="20"/>
      <c r="BJ47" s="20"/>
      <c r="BK47" s="20"/>
    </row>
    <row r="48" spans="5:63">
      <c r="AB48" s="21"/>
      <c r="AC48" s="23"/>
      <c r="AD48" s="23"/>
      <c r="AE48" s="23"/>
      <c r="AF48" s="20"/>
      <c r="AG48" s="20"/>
      <c r="AH48" s="20"/>
      <c r="AI48" s="20"/>
      <c r="AJ48" s="20"/>
      <c r="AK48" s="20"/>
      <c r="AL48" s="20"/>
      <c r="AM48" s="20"/>
      <c r="AN48" s="20"/>
      <c r="AO48" s="20"/>
      <c r="AP48" s="20"/>
      <c r="AQ48" s="20"/>
      <c r="AR48" s="20"/>
      <c r="AS48" s="20"/>
      <c r="AT48" s="20"/>
      <c r="AU48" s="20"/>
      <c r="AV48" s="20"/>
      <c r="AW48" s="20"/>
      <c r="AX48" s="20"/>
      <c r="AY48" s="20"/>
      <c r="AZ48" s="20"/>
      <c r="BA48" s="20"/>
      <c r="BB48" s="20"/>
      <c r="BC48" s="20"/>
      <c r="BD48" s="20"/>
      <c r="BE48" s="20"/>
      <c r="BF48" s="20"/>
      <c r="BG48" s="20"/>
      <c r="BH48" s="20"/>
      <c r="BI48" s="20"/>
      <c r="BJ48" s="20"/>
      <c r="BK48" s="20"/>
    </row>
    <row r="49" spans="4:61">
      <c r="AB49" s="21"/>
      <c r="AC49" s="23"/>
      <c r="AD49" s="23"/>
      <c r="AE49" s="23"/>
      <c r="AF49" s="20"/>
      <c r="AG49" s="20"/>
      <c r="AH49" s="20"/>
      <c r="AI49" s="20"/>
      <c r="AJ49" s="20"/>
      <c r="AK49" s="20"/>
      <c r="AL49" s="20"/>
      <c r="AM49" s="20"/>
      <c r="AN49" s="20"/>
      <c r="AO49" s="20"/>
      <c r="AP49" s="20"/>
      <c r="AQ49" s="20"/>
      <c r="AR49" s="20"/>
      <c r="AS49" s="20"/>
      <c r="AT49" s="20"/>
      <c r="AU49" s="20"/>
      <c r="AV49" s="20"/>
      <c r="AW49" s="2"/>
      <c r="AX49" s="3"/>
      <c r="AY49" s="3"/>
      <c r="AZ49" s="3"/>
      <c r="BA49" s="3"/>
      <c r="BB49" s="3"/>
      <c r="BC49" s="3"/>
      <c r="BD49" s="3"/>
      <c r="BE49" s="3"/>
      <c r="BF49" s="3"/>
      <c r="BG49" s="3"/>
      <c r="BH49" s="3"/>
      <c r="BI49" s="3"/>
    </row>
    <row r="50" spans="4:61">
      <c r="AB50" s="21"/>
      <c r="AC50" s="23"/>
      <c r="AD50" s="23"/>
      <c r="AE50" s="23"/>
      <c r="AF50" s="20"/>
      <c r="AG50" s="20"/>
      <c r="AH50" s="20"/>
      <c r="AI50" s="20"/>
      <c r="AJ50" s="20"/>
      <c r="AK50" s="20"/>
      <c r="AL50" s="20"/>
      <c r="AM50" s="20"/>
      <c r="AN50" s="20"/>
      <c r="AO50" s="20"/>
      <c r="AP50" s="20"/>
      <c r="AQ50" s="20"/>
      <c r="AR50" s="20"/>
      <c r="AS50" s="20"/>
      <c r="AT50" s="20"/>
      <c r="AU50" s="20"/>
      <c r="AV50" s="20"/>
      <c r="AW50" s="1"/>
    </row>
    <row r="51" spans="4:61">
      <c r="AB51" s="21"/>
      <c r="AC51" s="23"/>
      <c r="AD51" s="23"/>
      <c r="AE51" s="23"/>
      <c r="AF51" s="20"/>
      <c r="AG51" s="20"/>
      <c r="AH51" s="20"/>
      <c r="AI51" s="20"/>
      <c r="AJ51" s="20"/>
      <c r="AK51" s="20"/>
      <c r="AL51" s="20"/>
      <c r="AM51" s="20"/>
      <c r="AN51" s="20"/>
      <c r="AO51" s="20"/>
      <c r="AP51" s="20"/>
      <c r="AQ51" s="20"/>
      <c r="AR51" s="20"/>
      <c r="AS51" s="20"/>
      <c r="AT51" s="20"/>
      <c r="AU51" s="20"/>
      <c r="AV51" s="20"/>
      <c r="AW51" s="1"/>
    </row>
    <row r="52" spans="4:61" ht="18">
      <c r="AB52" s="21"/>
      <c r="AC52" s="23"/>
      <c r="AD52" s="24" t="s">
        <v>2</v>
      </c>
      <c r="AE52" s="23"/>
      <c r="AF52" s="20"/>
      <c r="AG52" s="20"/>
      <c r="AH52" s="20"/>
      <c r="AI52" s="25" t="s">
        <v>0</v>
      </c>
      <c r="AJ52" s="20"/>
      <c r="AK52" s="20"/>
      <c r="AL52" s="20"/>
      <c r="AM52" s="20"/>
      <c r="AN52" s="20"/>
      <c r="AO52" s="20"/>
      <c r="AP52" s="20"/>
      <c r="AQ52" s="20"/>
      <c r="AR52" s="20"/>
      <c r="AS52" s="20"/>
      <c r="AT52" s="20"/>
      <c r="AU52" s="20"/>
      <c r="AV52" s="20"/>
      <c r="AW52" s="1"/>
    </row>
    <row r="53" spans="4:61">
      <c r="AB53" s="21"/>
      <c r="AC53" s="20"/>
      <c r="AD53" s="20"/>
      <c r="AE53" s="20"/>
      <c r="AF53" s="20"/>
      <c r="AG53" s="20"/>
      <c r="AH53" s="20"/>
      <c r="AI53" s="20"/>
      <c r="AJ53" s="20"/>
      <c r="AK53" s="20"/>
      <c r="AL53" s="20"/>
      <c r="AM53" s="20"/>
      <c r="AN53" s="20"/>
      <c r="AO53" s="20"/>
      <c r="AP53" s="20"/>
      <c r="AQ53" s="20"/>
      <c r="AR53" s="20"/>
      <c r="AS53" s="20"/>
      <c r="AT53" s="20"/>
      <c r="AU53" s="20"/>
      <c r="AV53" s="23"/>
      <c r="AW53" s="1"/>
      <c r="AX53" s="4"/>
      <c r="AY53" s="4"/>
      <c r="AZ53" s="4"/>
      <c r="BA53" s="4"/>
      <c r="BB53" s="4"/>
      <c r="BC53" s="4"/>
      <c r="BD53" s="4"/>
      <c r="BE53" s="4"/>
      <c r="BF53" s="4"/>
      <c r="BG53" s="4"/>
      <c r="BH53" s="4"/>
    </row>
    <row r="54" spans="4:61">
      <c r="D54" s="32"/>
      <c r="AB54" s="21"/>
      <c r="AC54" s="20"/>
      <c r="AD54" s="20"/>
      <c r="AE54" s="20"/>
      <c r="AF54" s="20"/>
      <c r="AG54" s="20"/>
      <c r="AH54" s="20"/>
      <c r="AI54" s="20"/>
      <c r="AJ54" s="20"/>
      <c r="AK54" s="20" t="s">
        <v>1</v>
      </c>
      <c r="AL54" s="20"/>
      <c r="AM54" s="20"/>
      <c r="AN54" s="20"/>
      <c r="AO54" s="20"/>
      <c r="AP54" s="20"/>
      <c r="AQ54" s="20"/>
      <c r="AR54" s="20"/>
      <c r="AS54" s="20"/>
      <c r="AT54" s="20"/>
      <c r="AU54" s="20"/>
      <c r="AV54" s="26"/>
    </row>
    <row r="55" spans="4:61">
      <c r="AB55" s="21"/>
      <c r="AC55" s="20"/>
      <c r="AD55" s="20"/>
      <c r="AE55" s="20"/>
      <c r="AF55" s="20"/>
      <c r="AG55" s="20"/>
      <c r="AH55" s="20"/>
      <c r="AI55" s="20"/>
      <c r="AJ55" s="20"/>
      <c r="AK55" s="20"/>
      <c r="AL55" s="20"/>
      <c r="AM55" s="20"/>
      <c r="AN55" s="20"/>
      <c r="AO55" s="20"/>
      <c r="AP55" s="20"/>
      <c r="AQ55" s="20"/>
      <c r="AR55" s="20"/>
      <c r="AS55" s="20"/>
      <c r="AT55" s="20"/>
      <c r="AU55" s="20"/>
      <c r="AV55" s="26"/>
    </row>
    <row r="56" spans="4:61">
      <c r="D56" s="33"/>
      <c r="AB56" s="21"/>
      <c r="AC56" s="20"/>
      <c r="AD56" s="20"/>
      <c r="AE56" s="20"/>
      <c r="AF56" s="20"/>
      <c r="AG56" s="20"/>
      <c r="AH56" s="20"/>
      <c r="AI56" s="20"/>
      <c r="AJ56" s="20"/>
      <c r="AK56" s="20"/>
      <c r="AL56" s="20"/>
      <c r="AM56" s="20"/>
      <c r="AN56" s="20"/>
      <c r="AO56" s="20"/>
      <c r="AP56" s="20"/>
      <c r="AQ56" s="20"/>
      <c r="AR56" s="20"/>
      <c r="AS56" s="20"/>
      <c r="AT56" s="20"/>
      <c r="AU56" s="20"/>
      <c r="AV56" s="26"/>
    </row>
    <row r="57" spans="4:61">
      <c r="AB57" s="21"/>
      <c r="AC57" s="20"/>
      <c r="AD57" s="20"/>
      <c r="AE57" s="20"/>
      <c r="AF57" s="20"/>
      <c r="AG57" s="20"/>
      <c r="AH57" s="20"/>
      <c r="AI57" s="20"/>
      <c r="AJ57" s="20"/>
      <c r="AK57" s="20"/>
      <c r="AL57" s="20"/>
      <c r="AM57" s="20"/>
      <c r="AN57" s="20"/>
      <c r="AO57" s="20"/>
      <c r="AP57" s="20"/>
      <c r="AQ57" s="20"/>
      <c r="AR57" s="20"/>
      <c r="AS57" s="20"/>
      <c r="AT57" s="20"/>
      <c r="AU57" s="20"/>
      <c r="AV57" s="26"/>
    </row>
    <row r="58" spans="4:61">
      <c r="AB58" s="21"/>
      <c r="AC58" s="20"/>
      <c r="AD58" s="20"/>
      <c r="AE58" s="20"/>
      <c r="AF58" s="20"/>
      <c r="AG58" s="20"/>
      <c r="AH58" s="20"/>
      <c r="AI58" s="20"/>
      <c r="AJ58" s="20"/>
      <c r="AK58" s="20"/>
      <c r="AL58" s="20"/>
      <c r="AM58" s="20"/>
      <c r="AN58" s="20"/>
      <c r="AO58" s="20"/>
      <c r="AP58" s="20"/>
      <c r="AQ58" s="20"/>
      <c r="AR58" s="20"/>
      <c r="AS58" s="20"/>
      <c r="AT58" s="20"/>
      <c r="AU58" s="20"/>
      <c r="AV58" s="26"/>
    </row>
    <row r="59" spans="4:61">
      <c r="AB59" s="21"/>
      <c r="AC59" s="20"/>
      <c r="AD59" s="20"/>
      <c r="AE59" s="20"/>
      <c r="AF59" s="20"/>
      <c r="AG59" s="20"/>
      <c r="AH59" s="20"/>
      <c r="AI59" s="20"/>
      <c r="AJ59" s="20"/>
      <c r="AK59" s="20"/>
      <c r="AL59" s="20"/>
      <c r="AM59" s="20"/>
      <c r="AN59" s="20"/>
      <c r="AO59" s="20"/>
      <c r="AP59" s="20"/>
      <c r="AQ59" s="20"/>
      <c r="AR59" s="20"/>
      <c r="AS59" s="20"/>
      <c r="AT59" s="20"/>
      <c r="AU59" s="20"/>
      <c r="AV59" s="26"/>
    </row>
    <row r="60" spans="4:61">
      <c r="AB60" s="21"/>
      <c r="AC60" s="20"/>
      <c r="AD60" s="20"/>
      <c r="AE60" s="20"/>
      <c r="AF60" s="20"/>
      <c r="AG60" s="20"/>
      <c r="AH60" s="20"/>
      <c r="AI60" s="20"/>
      <c r="AJ60" s="20"/>
      <c r="AK60" s="20"/>
      <c r="AL60" s="20"/>
      <c r="AM60" s="20"/>
      <c r="AN60" s="20"/>
      <c r="AO60" s="20"/>
      <c r="AP60" s="20"/>
      <c r="AQ60" s="20"/>
      <c r="AR60" s="20"/>
      <c r="AS60" s="20"/>
      <c r="AT60" s="20"/>
      <c r="AU60" s="20"/>
      <c r="AV60" s="26"/>
    </row>
    <row r="61" spans="4:61">
      <c r="AB61" s="21"/>
      <c r="AC61" s="20"/>
      <c r="AD61" s="20"/>
      <c r="AE61" s="20"/>
      <c r="AF61" s="20"/>
      <c r="AG61" s="20"/>
      <c r="AH61" s="20"/>
      <c r="AI61" s="20"/>
      <c r="AJ61" s="20"/>
      <c r="AK61" s="20"/>
      <c r="AL61" s="20"/>
      <c r="AM61" s="20"/>
      <c r="AN61" s="20"/>
      <c r="AO61" s="20"/>
      <c r="AP61" s="20"/>
      <c r="AQ61" s="20"/>
      <c r="AR61" s="27"/>
      <c r="AS61" s="27"/>
      <c r="AT61" s="27"/>
      <c r="AU61" s="27"/>
      <c r="AV61" s="28"/>
    </row>
    <row r="62" spans="4:61">
      <c r="D62" s="33"/>
      <c r="AB62" s="3"/>
      <c r="AC62" s="3"/>
      <c r="AD62" s="3"/>
      <c r="AE62" s="3"/>
      <c r="AF62" s="3"/>
      <c r="AG62" s="3"/>
      <c r="AH62" s="3"/>
      <c r="AI62" s="3"/>
      <c r="AJ62" s="3"/>
      <c r="AK62" s="3"/>
      <c r="AL62" s="3"/>
      <c r="AM62" s="3"/>
      <c r="AN62" s="3"/>
      <c r="AO62" s="3"/>
      <c r="AP62" s="3"/>
      <c r="AQ62" s="3"/>
    </row>
    <row r="64" spans="4:61">
      <c r="D64" s="33"/>
    </row>
    <row r="67" spans="4:4">
      <c r="D67" s="33"/>
    </row>
  </sheetData>
  <pageMargins left="0.2" right="0.2" top="0.25" bottom="0.25" header="0.3" footer="0.3"/>
  <pageSetup fitToWidth="2" fitToHeight="0" orientation="landscape" horizontalDpi="360" verticalDpi="360" r:id="rId1"/>
  <drawing r:id="rId2"/>
</worksheet>
</file>

<file path=xl/worksheets/sheet5.xml><?xml version="1.0" encoding="utf-8"?>
<worksheet xmlns="http://schemas.openxmlformats.org/spreadsheetml/2006/main" xmlns:r="http://schemas.openxmlformats.org/officeDocument/2006/relationships">
  <sheetPr>
    <pageSetUpPr fitToPage="1"/>
  </sheetPr>
  <dimension ref="B2:BK67"/>
  <sheetViews>
    <sheetView showGridLines="0" zoomScale="73" zoomScaleNormal="73" workbookViewId="0">
      <selection activeCell="Y33" sqref="Y33"/>
    </sheetView>
  </sheetViews>
  <sheetFormatPr defaultRowHeight="15"/>
  <cols>
    <col min="1" max="5" width="3.28515625" customWidth="1"/>
    <col min="6" max="405" width="3.140625" customWidth="1"/>
  </cols>
  <sheetData>
    <row r="2" spans="2:63">
      <c r="B2" t="s">
        <v>46</v>
      </c>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row>
    <row r="3" spans="2:63">
      <c r="B3" t="s">
        <v>47</v>
      </c>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row>
    <row r="4" spans="2:63">
      <c r="B4" s="32" t="s">
        <v>77</v>
      </c>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row>
    <row r="5" spans="2:63">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row>
    <row r="6" spans="2:63">
      <c r="AD6" s="30"/>
      <c r="AE6" s="30"/>
      <c r="AF6" s="30"/>
      <c r="AG6" s="30"/>
      <c r="AH6" s="30"/>
      <c r="AI6" s="30"/>
      <c r="AJ6" s="30"/>
      <c r="AK6" s="30"/>
      <c r="AL6" s="30" t="s">
        <v>45</v>
      </c>
      <c r="AM6" s="30"/>
      <c r="AN6" s="30"/>
      <c r="AO6" s="30"/>
      <c r="AP6" s="30"/>
      <c r="AQ6" s="30"/>
      <c r="AR6" s="30"/>
      <c r="AS6" s="30"/>
      <c r="AT6" s="30"/>
      <c r="AU6" s="30"/>
      <c r="AV6" s="30"/>
      <c r="AW6" s="30"/>
      <c r="AX6" s="30"/>
      <c r="AY6" s="30"/>
      <c r="AZ6" s="30"/>
      <c r="BA6" s="30"/>
      <c r="BB6" s="30"/>
      <c r="BC6" s="30"/>
      <c r="BD6" s="30"/>
      <c r="BE6" s="30"/>
      <c r="BF6" s="30"/>
      <c r="BG6" s="30"/>
      <c r="BH6" s="30"/>
      <c r="BI6" s="30"/>
      <c r="BJ6" s="30"/>
      <c r="BK6" s="30"/>
    </row>
    <row r="7" spans="2:63" ht="14.25" customHeight="1">
      <c r="AD7" s="30"/>
      <c r="AE7" s="30"/>
      <c r="AF7" s="30"/>
      <c r="AG7" s="30"/>
      <c r="AH7" s="30"/>
      <c r="AI7" s="30"/>
      <c r="AJ7" s="30"/>
      <c r="AK7" s="30"/>
      <c r="AL7" s="30"/>
      <c r="AM7" s="30"/>
      <c r="AN7" s="30"/>
      <c r="AO7" s="30"/>
      <c r="AP7" s="30"/>
      <c r="AQ7" s="30"/>
      <c r="AR7" s="30"/>
      <c r="AS7" s="30"/>
      <c r="AT7" s="30"/>
      <c r="AU7" s="30"/>
      <c r="AV7" s="30"/>
      <c r="AW7" s="30"/>
      <c r="AX7" s="30"/>
      <c r="AY7" s="30"/>
      <c r="AZ7" s="30"/>
      <c r="BA7" s="30"/>
      <c r="BB7" s="30"/>
      <c r="BC7" s="30"/>
      <c r="BD7" s="30"/>
      <c r="BE7" s="30"/>
      <c r="BF7" s="30"/>
      <c r="BG7" s="30"/>
      <c r="BH7" s="30"/>
      <c r="BI7" s="30"/>
      <c r="BJ7" s="30"/>
      <c r="BK7" s="30"/>
    </row>
    <row r="8" spans="2:63">
      <c r="AD8" s="30"/>
      <c r="AE8" s="30"/>
      <c r="AF8" s="30"/>
      <c r="AG8" s="30"/>
      <c r="AH8" s="30"/>
      <c r="AI8" s="30"/>
      <c r="AJ8" s="30"/>
      <c r="AK8" s="30"/>
      <c r="AL8" s="30"/>
      <c r="AM8" s="30"/>
      <c r="AN8" s="30"/>
      <c r="AO8" s="30"/>
      <c r="AP8" s="30"/>
      <c r="AQ8" s="30"/>
      <c r="AR8" s="30"/>
      <c r="AS8" s="30"/>
      <c r="AT8" s="30"/>
      <c r="AU8" s="30"/>
      <c r="AV8" s="30"/>
      <c r="AW8" s="30"/>
      <c r="AX8" s="30"/>
      <c r="AY8" s="30"/>
      <c r="AZ8" s="30"/>
      <c r="BA8" s="30"/>
      <c r="BB8" s="30"/>
      <c r="BC8" s="30"/>
      <c r="BD8" s="30"/>
      <c r="BE8" s="30"/>
      <c r="BF8" s="30"/>
      <c r="BG8" s="30"/>
      <c r="BH8" s="30"/>
      <c r="BI8" s="30"/>
      <c r="BJ8" s="30"/>
      <c r="BK8" s="30"/>
    </row>
    <row r="9" spans="2:63">
      <c r="AD9" s="31"/>
      <c r="AE9" s="31"/>
      <c r="AF9" s="31"/>
      <c r="AG9" s="31"/>
      <c r="AH9" s="31"/>
      <c r="AI9" s="31"/>
      <c r="AJ9" s="31"/>
      <c r="AK9" s="31"/>
      <c r="AL9" s="31"/>
      <c r="AM9" s="31"/>
      <c r="AN9" s="31"/>
      <c r="AO9" s="31"/>
      <c r="AP9" s="31"/>
      <c r="AQ9" s="31"/>
      <c r="AR9" s="31"/>
      <c r="AS9" s="31"/>
      <c r="AT9" s="31"/>
      <c r="AU9" s="31"/>
      <c r="AV9" s="31"/>
      <c r="AW9" s="31"/>
      <c r="AX9" s="31"/>
      <c r="AY9" s="31"/>
      <c r="AZ9" s="31"/>
      <c r="BA9" s="31"/>
      <c r="BB9" s="31"/>
      <c r="BC9" s="31"/>
      <c r="BD9" s="31"/>
      <c r="BE9" s="31"/>
      <c r="BF9" s="31"/>
      <c r="BG9" s="31"/>
      <c r="BH9" s="31"/>
      <c r="BI9" s="31"/>
      <c r="BJ9" s="31"/>
      <c r="BK9" s="31"/>
    </row>
    <row r="10" spans="2:63">
      <c r="AD10" s="42"/>
      <c r="AE10" s="42"/>
      <c r="AF10" s="42"/>
      <c r="AG10" s="42"/>
      <c r="AH10" s="42"/>
      <c r="AI10" s="18"/>
      <c r="AJ10" s="19"/>
      <c r="AK10" s="19"/>
      <c r="AL10" s="19"/>
      <c r="AM10" s="19"/>
      <c r="AN10" s="19"/>
      <c r="AO10" s="19"/>
      <c r="AP10" s="19"/>
      <c r="AQ10" s="19"/>
      <c r="AR10" s="19"/>
      <c r="AS10" s="19"/>
      <c r="AT10" s="19"/>
      <c r="AU10" s="19"/>
      <c r="AV10" s="19"/>
      <c r="AW10" s="19"/>
      <c r="AX10" s="19"/>
      <c r="AY10" s="19"/>
      <c r="AZ10" s="19"/>
      <c r="BA10" s="19"/>
      <c r="BB10" s="19"/>
      <c r="BC10" s="19"/>
      <c r="BD10" s="19"/>
      <c r="BE10" s="19"/>
      <c r="BF10" s="19"/>
      <c r="BG10" s="19"/>
      <c r="BH10" s="19"/>
      <c r="BI10" s="19"/>
      <c r="BJ10" s="19"/>
      <c r="BK10" s="19"/>
    </row>
    <row r="11" spans="2:63">
      <c r="AD11" s="42"/>
      <c r="AE11" s="42"/>
      <c r="AF11" s="42"/>
      <c r="AG11" s="42"/>
      <c r="AH11" s="42"/>
      <c r="AI11" s="21"/>
      <c r="AJ11" s="20"/>
      <c r="AK11" s="20"/>
      <c r="AL11" s="20"/>
      <c r="AM11" s="20"/>
      <c r="AN11" s="20"/>
      <c r="AO11" s="20"/>
      <c r="AP11" s="20"/>
      <c r="AQ11" s="20"/>
      <c r="AR11" s="20"/>
      <c r="AS11" s="20"/>
      <c r="AT11" s="20"/>
      <c r="AU11" s="20"/>
      <c r="AV11" s="20"/>
      <c r="AW11" s="20"/>
      <c r="AX11" s="20"/>
      <c r="AY11" s="20"/>
      <c r="AZ11" s="20"/>
      <c r="BA11" s="20"/>
      <c r="BB11" s="20"/>
      <c r="BC11" s="20"/>
      <c r="BD11" s="20"/>
      <c r="BE11" s="20"/>
      <c r="BF11" s="20"/>
      <c r="BG11" s="20"/>
      <c r="BH11" s="20"/>
      <c r="BI11" s="20"/>
      <c r="BJ11" s="20"/>
      <c r="BK11" s="20"/>
    </row>
    <row r="12" spans="2:63">
      <c r="AD12" s="42"/>
      <c r="AE12" s="42"/>
      <c r="AF12" s="42"/>
      <c r="AG12" s="42"/>
      <c r="AH12" s="42"/>
      <c r="AI12" s="21"/>
      <c r="AJ12" s="20"/>
      <c r="AK12" s="20"/>
      <c r="AL12" s="20"/>
      <c r="AM12" s="20"/>
      <c r="AN12" s="20"/>
      <c r="AO12" s="20"/>
      <c r="AP12" s="20"/>
      <c r="AQ12" s="20"/>
      <c r="AR12" s="20"/>
      <c r="AS12" s="20"/>
      <c r="AT12" s="20"/>
      <c r="AU12" s="20"/>
      <c r="AV12" s="20"/>
      <c r="AW12" s="20"/>
      <c r="AX12" s="20"/>
      <c r="AY12" s="20"/>
      <c r="AZ12" s="20"/>
      <c r="BA12" s="20"/>
      <c r="BB12" s="20"/>
      <c r="BC12" s="20"/>
      <c r="BD12" s="20"/>
      <c r="BE12" s="20"/>
      <c r="BF12" s="20"/>
      <c r="BG12" s="20"/>
      <c r="BH12" s="20"/>
      <c r="BI12" s="20"/>
      <c r="BJ12" s="20"/>
      <c r="BK12" s="20"/>
    </row>
    <row r="13" spans="2:63">
      <c r="AD13" s="42"/>
      <c r="AE13" s="42"/>
      <c r="AF13" s="42"/>
      <c r="AG13" s="42"/>
      <c r="AH13" s="42"/>
      <c r="AI13" s="21"/>
      <c r="AJ13" s="20"/>
      <c r="AK13" s="20"/>
      <c r="AL13" s="20"/>
      <c r="AM13" s="20"/>
      <c r="AN13" s="20"/>
      <c r="AO13" s="20"/>
      <c r="AP13" s="20"/>
      <c r="AQ13" s="20"/>
      <c r="AR13" s="20"/>
      <c r="AS13" s="20"/>
      <c r="AT13" s="20"/>
      <c r="AU13" s="20"/>
      <c r="AV13" s="20"/>
      <c r="AW13" s="20"/>
      <c r="AX13" s="20"/>
      <c r="AY13" s="20"/>
      <c r="AZ13" s="20"/>
      <c r="BA13" s="20"/>
      <c r="BB13" s="20"/>
      <c r="BC13" s="20"/>
      <c r="BD13" s="20"/>
      <c r="BE13" s="20"/>
      <c r="BF13" s="20"/>
      <c r="BG13" s="20"/>
      <c r="BH13" s="20"/>
      <c r="BI13" s="20"/>
      <c r="BJ13" s="20"/>
      <c r="BK13" s="20"/>
    </row>
    <row r="14" spans="2:63">
      <c r="AD14" s="42"/>
      <c r="AE14" s="42"/>
      <c r="AF14" s="42"/>
      <c r="AG14" s="42"/>
      <c r="AH14" s="42"/>
      <c r="AI14" s="21"/>
      <c r="AJ14" s="20"/>
      <c r="AK14" s="20"/>
      <c r="AL14" s="20"/>
      <c r="AM14" s="20"/>
      <c r="AN14" s="20"/>
      <c r="AO14" s="20"/>
      <c r="AP14" s="20"/>
      <c r="AQ14" s="20"/>
      <c r="AR14" s="20"/>
      <c r="AS14" s="20"/>
      <c r="AT14" s="20"/>
      <c r="AU14" s="20"/>
      <c r="AV14" s="20"/>
      <c r="AW14" s="20"/>
      <c r="AX14" s="20"/>
      <c r="AY14" s="20"/>
      <c r="AZ14" s="20"/>
      <c r="BA14" s="20"/>
      <c r="BB14" s="20"/>
      <c r="BC14" s="20"/>
      <c r="BD14" s="20"/>
      <c r="BE14" s="20"/>
      <c r="BF14" s="20"/>
      <c r="BG14" s="20"/>
      <c r="BH14" s="20"/>
      <c r="BI14" s="20"/>
      <c r="BJ14" s="20"/>
      <c r="BK14" s="20"/>
    </row>
    <row r="15" spans="2:63">
      <c r="E15" s="4"/>
      <c r="F15" s="4"/>
      <c r="G15" s="4"/>
      <c r="H15" s="7"/>
      <c r="I15" s="8"/>
      <c r="J15" s="8"/>
      <c r="K15" s="8"/>
      <c r="L15" s="8"/>
      <c r="M15" s="8"/>
      <c r="N15" s="8"/>
      <c r="O15" s="8"/>
      <c r="P15" s="8"/>
      <c r="Q15" s="8"/>
      <c r="R15" s="8"/>
      <c r="S15" s="8"/>
      <c r="T15" s="8"/>
      <c r="U15" s="8"/>
      <c r="V15" s="8"/>
      <c r="W15" s="8"/>
      <c r="X15" s="8"/>
      <c r="Y15" s="8"/>
      <c r="Z15" s="8"/>
      <c r="AA15" s="8"/>
      <c r="AB15" s="8"/>
      <c r="AC15" s="8"/>
      <c r="AD15" s="8"/>
      <c r="AE15" s="8"/>
      <c r="AF15" s="8"/>
      <c r="AG15" s="8"/>
      <c r="AH15" s="8"/>
      <c r="AI15" s="21"/>
      <c r="AJ15" s="20"/>
      <c r="AK15" s="20"/>
      <c r="AL15" s="20"/>
      <c r="AM15" s="20"/>
      <c r="AN15" s="20"/>
      <c r="AO15" s="20"/>
      <c r="AP15" s="20"/>
      <c r="AQ15" s="20"/>
      <c r="AR15" s="20"/>
      <c r="AS15" s="20"/>
      <c r="AT15" s="20"/>
      <c r="AU15" s="20"/>
      <c r="AV15" s="20"/>
      <c r="AW15" s="20"/>
      <c r="AX15" s="20"/>
      <c r="AY15" s="20"/>
      <c r="AZ15" s="20"/>
      <c r="BA15" s="20"/>
      <c r="BB15" s="20"/>
      <c r="BC15" s="20"/>
      <c r="BD15" s="20"/>
      <c r="BE15" s="20"/>
      <c r="BF15" s="20"/>
      <c r="BG15" s="20"/>
      <c r="BH15" s="20"/>
      <c r="BI15" s="20"/>
      <c r="BJ15" s="20"/>
      <c r="BK15" s="20"/>
    </row>
    <row r="16" spans="2:63">
      <c r="E16" s="4"/>
      <c r="F16" s="4"/>
      <c r="G16" s="4"/>
      <c r="H16" s="9"/>
      <c r="I16" s="10"/>
      <c r="J16" s="10"/>
      <c r="K16" s="10"/>
      <c r="L16" s="10"/>
      <c r="M16" s="10"/>
      <c r="N16" s="10"/>
      <c r="O16" s="10"/>
      <c r="P16" s="10"/>
      <c r="Q16" s="10"/>
      <c r="R16" s="10"/>
      <c r="S16" s="10"/>
      <c r="T16" s="10"/>
      <c r="U16" s="10"/>
      <c r="V16" s="10"/>
      <c r="W16" s="10"/>
      <c r="X16" s="10"/>
      <c r="Y16" s="10"/>
      <c r="Z16" s="10"/>
      <c r="AA16" s="10"/>
      <c r="AB16" s="10"/>
      <c r="AC16" s="10"/>
      <c r="AD16" s="10"/>
      <c r="AE16" s="10"/>
      <c r="AF16" s="11"/>
      <c r="AG16" s="10"/>
      <c r="AH16" s="12"/>
      <c r="AI16" s="21"/>
      <c r="AJ16" s="20"/>
      <c r="AK16" s="20"/>
      <c r="AL16" s="25" t="s">
        <v>44</v>
      </c>
      <c r="AM16" s="20"/>
      <c r="AN16" s="20"/>
      <c r="AO16" s="20"/>
      <c r="AP16" s="20"/>
      <c r="AQ16" s="20"/>
      <c r="AR16" s="20"/>
      <c r="AS16" s="20"/>
      <c r="AT16" s="20"/>
      <c r="AU16" s="20"/>
      <c r="AV16" s="20"/>
      <c r="AW16" s="20"/>
      <c r="AX16" s="20"/>
      <c r="AY16" s="20"/>
      <c r="AZ16" s="20"/>
      <c r="BA16" s="20"/>
      <c r="BB16" s="20"/>
      <c r="BC16" s="20"/>
      <c r="BD16" s="20"/>
      <c r="BE16" s="20"/>
      <c r="BF16" s="20"/>
      <c r="BG16" s="20"/>
      <c r="BH16" s="20"/>
      <c r="BI16" s="20"/>
      <c r="BJ16" s="20"/>
      <c r="BK16" s="20"/>
    </row>
    <row r="17" spans="5:63">
      <c r="E17" s="4"/>
      <c r="F17" s="4"/>
      <c r="G17" s="4"/>
      <c r="H17" s="9"/>
      <c r="I17" s="10"/>
      <c r="J17" s="10"/>
      <c r="K17" s="10"/>
      <c r="L17" s="10"/>
      <c r="M17" s="10"/>
      <c r="N17" s="10"/>
      <c r="O17" s="10"/>
      <c r="P17" s="10"/>
      <c r="Q17" s="10"/>
      <c r="R17" s="10"/>
      <c r="S17" s="10"/>
      <c r="T17" s="10"/>
      <c r="U17" s="10"/>
      <c r="V17" s="10"/>
      <c r="W17" s="10"/>
      <c r="X17" s="10"/>
      <c r="Y17" s="10"/>
      <c r="Z17" s="10"/>
      <c r="AA17" s="10"/>
      <c r="AB17" s="10"/>
      <c r="AC17" s="10"/>
      <c r="AD17" s="10"/>
      <c r="AE17" s="10"/>
      <c r="AF17" s="11"/>
      <c r="AG17" s="10"/>
      <c r="AH17" s="12"/>
      <c r="AI17" s="21"/>
      <c r="AJ17" s="20"/>
      <c r="AK17" s="20"/>
      <c r="AL17" s="20"/>
      <c r="AM17" s="20"/>
      <c r="AN17" s="20"/>
      <c r="AO17" s="20"/>
      <c r="AP17" s="20"/>
      <c r="AQ17" s="20"/>
      <c r="AR17" s="20"/>
      <c r="AS17" s="20"/>
      <c r="AT17" s="20"/>
      <c r="AU17" s="20"/>
      <c r="AV17" s="20"/>
      <c r="AW17" s="20"/>
      <c r="AX17" s="20"/>
      <c r="AY17" s="20"/>
      <c r="AZ17" s="20"/>
      <c r="BA17" s="20"/>
      <c r="BB17" s="20"/>
      <c r="BC17" s="20"/>
      <c r="BD17" s="20"/>
      <c r="BE17" s="20"/>
      <c r="BF17" s="20"/>
      <c r="BG17" s="20"/>
      <c r="BH17" s="20"/>
      <c r="BI17" s="20"/>
      <c r="BJ17" s="20"/>
      <c r="BK17" s="20"/>
    </row>
    <row r="18" spans="5:63">
      <c r="E18" s="4"/>
      <c r="F18" s="4"/>
      <c r="G18" s="4"/>
      <c r="H18" s="9"/>
      <c r="I18" s="10"/>
      <c r="J18" s="10"/>
      <c r="K18" s="10"/>
      <c r="L18" s="10"/>
      <c r="M18" s="10"/>
      <c r="N18" s="10"/>
      <c r="O18" s="10"/>
      <c r="P18" s="10"/>
      <c r="Q18" s="10"/>
      <c r="R18" s="10"/>
      <c r="S18" s="10"/>
      <c r="T18" s="10"/>
      <c r="U18" s="10"/>
      <c r="V18" s="10"/>
      <c r="W18" s="10"/>
      <c r="X18" s="10"/>
      <c r="Y18" s="10"/>
      <c r="Z18" s="10"/>
      <c r="AA18" s="10"/>
      <c r="AB18" s="10"/>
      <c r="AC18" s="10"/>
      <c r="AD18" s="10"/>
      <c r="AE18" s="10"/>
      <c r="AF18" s="11"/>
      <c r="AG18" s="10"/>
      <c r="AH18" s="12"/>
      <c r="AI18" s="21"/>
      <c r="AJ18" s="20"/>
      <c r="AK18" s="20"/>
      <c r="AL18" s="20"/>
      <c r="AM18" s="20"/>
      <c r="AN18" s="20"/>
      <c r="AO18" s="20"/>
      <c r="AP18" s="20"/>
      <c r="AQ18" s="20"/>
      <c r="AR18" s="20"/>
      <c r="AS18" s="20"/>
      <c r="AT18" s="20"/>
      <c r="AU18" s="20"/>
      <c r="AV18" s="20"/>
      <c r="AW18" s="20"/>
      <c r="AX18" s="20"/>
      <c r="AY18" s="20"/>
      <c r="AZ18" s="20"/>
      <c r="BA18" s="20"/>
      <c r="BB18" s="20"/>
      <c r="BC18" s="20"/>
      <c r="BD18" s="20"/>
      <c r="BE18" s="20"/>
      <c r="BF18" s="20"/>
      <c r="BG18" s="20"/>
      <c r="BH18" s="20"/>
      <c r="BI18" s="20"/>
      <c r="BJ18" s="20"/>
      <c r="BK18" s="20"/>
    </row>
    <row r="19" spans="5:63">
      <c r="E19" s="4"/>
      <c r="F19" s="4"/>
      <c r="G19" s="4"/>
      <c r="H19" s="9"/>
      <c r="I19" s="10"/>
      <c r="J19" s="10"/>
      <c r="K19" s="10"/>
      <c r="L19" s="10"/>
      <c r="M19" s="10"/>
      <c r="N19" s="10"/>
      <c r="O19" s="10"/>
      <c r="P19" s="10"/>
      <c r="Q19" s="10"/>
      <c r="R19" s="10"/>
      <c r="S19" s="10"/>
      <c r="T19" s="10" t="s">
        <v>4</v>
      </c>
      <c r="U19" s="10"/>
      <c r="V19" s="10"/>
      <c r="W19" s="10"/>
      <c r="X19" s="10"/>
      <c r="Y19" s="10"/>
      <c r="Z19" s="10"/>
      <c r="AA19" s="10"/>
      <c r="AB19" s="10"/>
      <c r="AC19" s="10"/>
      <c r="AD19" s="10"/>
      <c r="AE19" s="10"/>
      <c r="AF19" s="11"/>
      <c r="AG19" s="10"/>
      <c r="AH19" s="12"/>
      <c r="AI19" s="21"/>
      <c r="AJ19" s="20"/>
      <c r="AK19" s="20"/>
      <c r="AL19" s="20"/>
      <c r="AM19" s="20"/>
      <c r="AN19" s="20"/>
      <c r="AO19" s="20"/>
      <c r="AP19" s="20"/>
      <c r="AQ19" s="20"/>
      <c r="AR19" s="20"/>
      <c r="AS19" s="20"/>
      <c r="AT19" s="20"/>
      <c r="AU19" s="20"/>
      <c r="AV19" s="20"/>
      <c r="AW19" s="20"/>
      <c r="AX19" s="20"/>
      <c r="AY19" s="20"/>
      <c r="AZ19" s="20"/>
      <c r="BA19" s="20"/>
      <c r="BB19" s="20"/>
      <c r="BC19" s="20"/>
      <c r="BD19" s="20"/>
      <c r="BE19" s="20"/>
      <c r="BF19" s="20"/>
      <c r="BG19" s="20"/>
      <c r="BH19" s="20"/>
      <c r="BI19" s="20"/>
      <c r="BJ19" s="20"/>
      <c r="BK19" s="20"/>
    </row>
    <row r="20" spans="5:63">
      <c r="E20" s="4"/>
      <c r="F20" s="4"/>
      <c r="G20" s="4"/>
      <c r="H20" s="9"/>
      <c r="I20" s="10"/>
      <c r="J20" s="10"/>
      <c r="K20" s="10"/>
      <c r="L20" s="10"/>
      <c r="M20" s="10"/>
      <c r="N20" s="10"/>
      <c r="O20" s="10"/>
      <c r="P20" s="10"/>
      <c r="Q20" s="10"/>
      <c r="R20" s="10"/>
      <c r="S20" s="10"/>
      <c r="T20" s="10"/>
      <c r="U20" s="10"/>
      <c r="V20" s="10"/>
      <c r="W20" s="10"/>
      <c r="X20" s="10"/>
      <c r="Y20" s="10"/>
      <c r="Z20" s="10"/>
      <c r="AA20" s="10"/>
      <c r="AB20" s="10"/>
      <c r="AC20" s="10"/>
      <c r="AD20" s="10"/>
      <c r="AE20" s="10"/>
      <c r="AF20" s="11"/>
      <c r="AG20" s="10"/>
      <c r="AH20" s="12"/>
      <c r="AI20" s="21"/>
      <c r="AJ20" s="20"/>
      <c r="AK20" s="20"/>
      <c r="AL20" s="20"/>
      <c r="AM20" s="20"/>
      <c r="AN20" s="20"/>
      <c r="AO20" s="20"/>
      <c r="AP20" s="20"/>
      <c r="AQ20" s="20"/>
      <c r="AR20" s="20"/>
      <c r="AS20" s="20"/>
      <c r="AT20" s="20"/>
      <c r="AU20" s="20"/>
      <c r="AV20" s="20"/>
      <c r="AW20" s="20"/>
      <c r="AX20" s="20"/>
      <c r="AY20" s="20"/>
      <c r="AZ20" s="20"/>
      <c r="BA20" s="20"/>
      <c r="BB20" s="20"/>
      <c r="BC20" s="20"/>
      <c r="BD20" s="20"/>
      <c r="BE20" s="20"/>
      <c r="BF20" s="20"/>
      <c r="BG20" s="20"/>
      <c r="BH20" s="20"/>
      <c r="BI20" s="20"/>
      <c r="BJ20" s="20"/>
      <c r="BK20" s="20"/>
    </row>
    <row r="21" spans="5:63">
      <c r="E21" s="4"/>
      <c r="F21" s="4"/>
      <c r="G21" s="4"/>
      <c r="H21" s="9"/>
      <c r="I21" s="10"/>
      <c r="J21" s="10"/>
      <c r="K21" s="10"/>
      <c r="L21" s="10"/>
      <c r="M21" s="10"/>
      <c r="N21" s="10"/>
      <c r="O21" s="10"/>
      <c r="P21" s="10"/>
      <c r="Q21" s="10"/>
      <c r="R21" s="10"/>
      <c r="S21" s="10"/>
      <c r="T21" s="10"/>
      <c r="U21" s="10"/>
      <c r="V21" s="10"/>
      <c r="W21" s="10"/>
      <c r="X21" s="10"/>
      <c r="Y21" s="10"/>
      <c r="Z21" s="10"/>
      <c r="AA21" s="10"/>
      <c r="AB21" s="10"/>
      <c r="AC21" s="10"/>
      <c r="AD21" s="10"/>
      <c r="AE21" s="10"/>
      <c r="AF21" s="11"/>
      <c r="AG21" s="10"/>
      <c r="AH21" s="12"/>
      <c r="AI21" s="21"/>
      <c r="AJ21" s="20"/>
      <c r="AK21" s="20"/>
      <c r="AL21" s="20"/>
      <c r="AM21" s="20"/>
      <c r="AN21" s="20"/>
      <c r="AO21" s="20"/>
      <c r="AP21" s="20"/>
      <c r="AQ21" s="20"/>
      <c r="AR21" s="20"/>
      <c r="AS21" s="20"/>
      <c r="AT21" s="20"/>
      <c r="AU21" s="20"/>
      <c r="AV21" s="20"/>
      <c r="AW21" s="20"/>
      <c r="AX21" s="20"/>
      <c r="AY21" s="20"/>
      <c r="AZ21" s="20"/>
      <c r="BA21" s="20"/>
      <c r="BB21" s="20"/>
      <c r="BC21" s="20"/>
      <c r="BD21" s="20"/>
      <c r="BE21" s="20"/>
      <c r="BF21" s="20"/>
      <c r="BG21" s="20"/>
      <c r="BH21" s="20"/>
      <c r="BI21" s="20"/>
      <c r="BJ21" s="20"/>
      <c r="BK21" s="20"/>
    </row>
    <row r="22" spans="5:63">
      <c r="E22" s="4"/>
      <c r="F22" s="4"/>
      <c r="G22" s="4"/>
      <c r="H22" s="9"/>
      <c r="I22" s="10"/>
      <c r="J22" s="10"/>
      <c r="K22" s="10"/>
      <c r="L22" s="10"/>
      <c r="M22" s="10"/>
      <c r="N22" s="10"/>
      <c r="O22" s="10"/>
      <c r="P22" s="10"/>
      <c r="Q22" s="10"/>
      <c r="R22" s="10"/>
      <c r="S22" s="10"/>
      <c r="T22" s="10"/>
      <c r="U22" s="10"/>
      <c r="V22" s="10"/>
      <c r="W22" s="10"/>
      <c r="X22" s="10"/>
      <c r="Y22" s="10"/>
      <c r="Z22" s="10"/>
      <c r="AA22" s="10"/>
      <c r="AB22" s="10"/>
      <c r="AC22" s="10"/>
      <c r="AD22" s="10"/>
      <c r="AE22" s="10"/>
      <c r="AF22" s="11"/>
      <c r="AG22" s="10"/>
      <c r="AH22" s="12"/>
      <c r="AI22" s="21"/>
      <c r="AJ22" s="20"/>
      <c r="AK22" s="20"/>
      <c r="AL22" s="20"/>
      <c r="AM22" s="20"/>
      <c r="AN22" s="20"/>
      <c r="AO22" s="20"/>
      <c r="AP22" s="20"/>
      <c r="AQ22" s="20"/>
      <c r="AR22" s="20"/>
      <c r="AS22" s="20"/>
      <c r="AT22" s="20"/>
      <c r="AU22" s="20"/>
      <c r="AV22" s="20"/>
      <c r="AW22" s="20"/>
      <c r="AX22" s="20"/>
      <c r="AY22" s="20"/>
      <c r="AZ22" s="20"/>
      <c r="BA22" s="20"/>
      <c r="BB22" s="20"/>
      <c r="BC22" s="20"/>
      <c r="BD22" s="20"/>
      <c r="BE22" s="20"/>
      <c r="BF22" s="20"/>
      <c r="BG22" s="20"/>
      <c r="BH22" s="20"/>
      <c r="BI22" s="20"/>
      <c r="BJ22" s="20"/>
      <c r="BK22" s="20"/>
    </row>
    <row r="23" spans="5:63" ht="18">
      <c r="E23" s="4"/>
      <c r="F23" s="4"/>
      <c r="G23" s="4"/>
      <c r="H23" s="9"/>
      <c r="I23" s="13" t="s">
        <v>51</v>
      </c>
      <c r="J23" s="10"/>
      <c r="K23" s="10"/>
      <c r="L23" s="10"/>
      <c r="M23" s="10"/>
      <c r="N23" s="10"/>
      <c r="O23" s="10"/>
      <c r="P23" s="10"/>
      <c r="Q23" s="10"/>
      <c r="R23" s="10"/>
      <c r="S23" s="10"/>
      <c r="T23" s="10"/>
      <c r="U23" s="10"/>
      <c r="V23" s="10"/>
      <c r="W23" s="10"/>
      <c r="X23" s="10"/>
      <c r="Y23" s="10"/>
      <c r="Z23" s="10"/>
      <c r="AA23" s="10"/>
      <c r="AB23" s="10"/>
      <c r="AC23" s="10"/>
      <c r="AD23" s="10"/>
      <c r="AE23" s="10"/>
      <c r="AF23" s="11"/>
      <c r="AG23" s="10"/>
      <c r="AH23" s="12"/>
      <c r="AI23" s="21"/>
      <c r="AJ23" s="20"/>
      <c r="AK23" s="20"/>
      <c r="AL23" s="20"/>
      <c r="AM23" s="20"/>
      <c r="AN23" s="20"/>
      <c r="AO23" s="20"/>
      <c r="AP23" s="20"/>
      <c r="AQ23" s="20"/>
      <c r="AR23" s="20"/>
      <c r="AS23" s="20"/>
      <c r="AT23" s="20"/>
      <c r="AU23" s="20"/>
      <c r="AV23" s="20"/>
      <c r="AW23" s="20"/>
      <c r="AX23" s="20"/>
      <c r="AY23" s="20"/>
      <c r="AZ23" s="20"/>
      <c r="BA23" s="20"/>
      <c r="BB23" s="20"/>
      <c r="BC23" s="20"/>
      <c r="BD23" s="20"/>
      <c r="BE23" s="20"/>
      <c r="BF23" s="20"/>
      <c r="BG23" s="20"/>
      <c r="BH23" s="20"/>
      <c r="BI23" s="20"/>
      <c r="BJ23" s="20"/>
      <c r="BK23" s="20"/>
    </row>
    <row r="24" spans="5:63">
      <c r="E24" s="4"/>
      <c r="F24" s="4"/>
      <c r="G24" s="4"/>
      <c r="H24" s="9"/>
      <c r="I24" s="13"/>
      <c r="J24" s="10"/>
      <c r="K24" s="10"/>
      <c r="L24" s="10"/>
      <c r="M24" s="10"/>
      <c r="N24" s="10"/>
      <c r="O24" s="10"/>
      <c r="P24" s="10"/>
      <c r="Q24" s="17" t="s">
        <v>50</v>
      </c>
      <c r="R24" s="10"/>
      <c r="S24" s="17"/>
      <c r="T24" s="10"/>
      <c r="U24" s="10"/>
      <c r="V24" s="10"/>
      <c r="W24" s="10"/>
      <c r="X24" s="10"/>
      <c r="Y24" s="10"/>
      <c r="Z24" s="10"/>
      <c r="AA24" s="10"/>
      <c r="AB24" s="10"/>
      <c r="AC24" s="10"/>
      <c r="AD24" s="10"/>
      <c r="AE24" s="10"/>
      <c r="AF24" s="11"/>
      <c r="AG24" s="10"/>
      <c r="AH24" s="12"/>
      <c r="AI24" s="21"/>
      <c r="AJ24" s="20"/>
      <c r="AK24" s="20"/>
      <c r="AL24" s="20"/>
      <c r="AM24" s="20"/>
      <c r="AN24" s="20"/>
      <c r="AO24" s="20"/>
      <c r="AP24" s="20"/>
      <c r="AQ24" s="20"/>
      <c r="AR24" s="20"/>
      <c r="AS24" s="20"/>
      <c r="AT24" s="20"/>
      <c r="AU24" s="20"/>
      <c r="AV24" s="20"/>
      <c r="AW24" s="20"/>
      <c r="AX24" s="20"/>
      <c r="AY24" s="20"/>
      <c r="AZ24" s="20"/>
      <c r="BA24" s="20"/>
      <c r="BB24" s="20"/>
      <c r="BC24" s="20"/>
      <c r="BD24" s="20"/>
      <c r="BE24" s="20"/>
      <c r="BF24" s="20"/>
      <c r="BG24" s="20"/>
      <c r="BH24" s="20"/>
      <c r="BI24" s="20"/>
      <c r="BJ24" s="20"/>
      <c r="BK24" s="20"/>
    </row>
    <row r="25" spans="5:63">
      <c r="E25" s="4"/>
      <c r="F25" s="4"/>
      <c r="G25" s="4"/>
      <c r="H25" s="9"/>
      <c r="I25" s="10"/>
      <c r="J25" s="10"/>
      <c r="K25" s="10"/>
      <c r="L25" s="10"/>
      <c r="M25" s="10"/>
      <c r="N25" s="10"/>
      <c r="O25" s="10"/>
      <c r="P25" s="10"/>
      <c r="Q25" s="10" t="s">
        <v>52</v>
      </c>
      <c r="R25" s="10"/>
      <c r="S25" s="10"/>
      <c r="T25" s="10"/>
      <c r="U25" s="10"/>
      <c r="V25" s="10"/>
      <c r="W25" s="10"/>
      <c r="X25" s="10"/>
      <c r="Y25" s="10"/>
      <c r="Z25" s="10"/>
      <c r="AA25" s="10"/>
      <c r="AB25" s="10"/>
      <c r="AC25" s="10"/>
      <c r="AD25" s="10"/>
      <c r="AE25" s="10"/>
      <c r="AF25" s="11"/>
      <c r="AG25" s="10"/>
      <c r="AH25" s="12"/>
      <c r="AI25" s="21"/>
      <c r="AJ25" s="20"/>
      <c r="AK25" s="20"/>
      <c r="AL25" s="25" t="s">
        <v>10</v>
      </c>
      <c r="AM25" s="20"/>
      <c r="AN25" s="20"/>
      <c r="AO25" s="25"/>
      <c r="AP25" s="20"/>
      <c r="AQ25" s="20"/>
      <c r="AR25" s="20"/>
      <c r="AS25" s="20"/>
      <c r="AT25" s="20"/>
      <c r="AU25" s="20"/>
      <c r="AV25" s="20"/>
      <c r="AW25" s="20"/>
      <c r="AX25" s="20"/>
      <c r="AY25" s="20"/>
      <c r="AZ25" s="20"/>
      <c r="BA25" s="20"/>
      <c r="BB25" s="20"/>
      <c r="BC25" s="20"/>
      <c r="BD25" s="20"/>
      <c r="BE25" s="20"/>
      <c r="BF25" s="20"/>
      <c r="BG25" s="20"/>
      <c r="BH25" s="20"/>
      <c r="BI25" s="20"/>
      <c r="BJ25" s="20"/>
      <c r="BK25" s="20"/>
    </row>
    <row r="26" spans="5:63" ht="18">
      <c r="E26" s="4"/>
      <c r="F26" s="4"/>
      <c r="G26" s="4"/>
      <c r="H26" s="9"/>
      <c r="I26" s="13"/>
      <c r="J26" s="10"/>
      <c r="K26" s="10"/>
      <c r="L26" s="10"/>
      <c r="M26" s="10"/>
      <c r="N26" s="10"/>
      <c r="O26" s="10"/>
      <c r="P26" s="10"/>
      <c r="Q26" s="17" t="s">
        <v>54</v>
      </c>
      <c r="R26" s="17"/>
      <c r="S26" s="17"/>
      <c r="T26" s="10"/>
      <c r="U26" s="10"/>
      <c r="V26" s="10"/>
      <c r="W26" s="10"/>
      <c r="X26" s="10"/>
      <c r="Y26" s="10"/>
      <c r="Z26" s="10"/>
      <c r="AA26" s="10"/>
      <c r="AB26" s="10"/>
      <c r="AC26" s="10"/>
      <c r="AD26" s="10"/>
      <c r="AE26" s="10"/>
      <c r="AF26" s="11"/>
      <c r="AG26" s="10"/>
      <c r="AH26" s="12"/>
      <c r="AI26" s="21"/>
      <c r="AJ26" s="22" t="s">
        <v>7</v>
      </c>
      <c r="AK26" s="20"/>
      <c r="AL26" s="20"/>
      <c r="AM26" s="20"/>
      <c r="AN26" s="20"/>
      <c r="AO26" s="20"/>
      <c r="AP26" s="20"/>
      <c r="AQ26" s="20"/>
      <c r="AR26" s="20"/>
      <c r="AS26" s="20"/>
      <c r="AT26" s="20"/>
      <c r="AU26" s="20"/>
      <c r="AV26" s="20"/>
      <c r="AW26" s="20"/>
      <c r="AX26" s="20"/>
      <c r="AY26" s="20"/>
      <c r="AZ26" s="20"/>
      <c r="BA26" s="20"/>
      <c r="BB26" s="20"/>
      <c r="BC26" s="20"/>
      <c r="BD26" s="20"/>
      <c r="BE26" s="20"/>
      <c r="BF26" s="20"/>
      <c r="BG26" s="20"/>
      <c r="BH26" s="20"/>
      <c r="BI26" s="20"/>
      <c r="BJ26" s="20"/>
      <c r="BK26" s="20"/>
    </row>
    <row r="27" spans="5:63">
      <c r="E27" s="4"/>
      <c r="F27" s="4"/>
      <c r="G27" s="4"/>
      <c r="H27" s="9"/>
      <c r="I27" s="13"/>
      <c r="J27" s="10"/>
      <c r="K27" s="10"/>
      <c r="L27" s="10"/>
      <c r="M27" s="10"/>
      <c r="N27" s="10"/>
      <c r="O27" s="10"/>
      <c r="P27" s="10"/>
      <c r="Q27" s="10"/>
      <c r="R27" s="10"/>
      <c r="S27" s="10"/>
      <c r="T27" s="10"/>
      <c r="U27" s="10"/>
      <c r="V27" s="10"/>
      <c r="W27" s="10"/>
      <c r="X27" s="10"/>
      <c r="Y27" s="10"/>
      <c r="Z27" s="10"/>
      <c r="AA27" s="10"/>
      <c r="AB27" s="10"/>
      <c r="AC27" s="10"/>
      <c r="AD27" s="10"/>
      <c r="AE27" s="10"/>
      <c r="AF27" s="11"/>
      <c r="AG27" s="10"/>
      <c r="AH27" s="12"/>
      <c r="AI27" s="21"/>
      <c r="AJ27" s="20"/>
      <c r="AK27" s="20"/>
      <c r="AL27" s="20"/>
      <c r="AM27" s="20"/>
      <c r="AN27" s="20"/>
      <c r="AO27" s="20"/>
      <c r="AP27" s="20"/>
      <c r="AQ27" s="20"/>
      <c r="AR27" s="20"/>
      <c r="AS27" s="20"/>
      <c r="AT27" s="20"/>
      <c r="AU27" s="20"/>
      <c r="AV27" s="20"/>
      <c r="AW27" s="20"/>
      <c r="AX27" s="20"/>
      <c r="AY27" s="20"/>
      <c r="AZ27" s="20"/>
      <c r="BA27" s="20"/>
      <c r="BB27" s="20"/>
      <c r="BC27" s="20"/>
      <c r="BD27" s="20"/>
      <c r="BE27" s="20"/>
      <c r="BF27" s="20"/>
      <c r="BG27" s="20"/>
      <c r="BH27" s="20"/>
      <c r="BI27" s="20"/>
      <c r="BJ27" s="20"/>
      <c r="BK27" s="20"/>
    </row>
    <row r="28" spans="5:63">
      <c r="E28" s="4"/>
      <c r="F28" s="4"/>
      <c r="G28" s="4"/>
      <c r="H28" s="9"/>
      <c r="I28" s="10"/>
      <c r="J28" s="10"/>
      <c r="K28" s="10"/>
      <c r="L28" s="10"/>
      <c r="M28" s="10"/>
      <c r="N28" s="10"/>
      <c r="O28" s="10"/>
      <c r="P28" s="10"/>
      <c r="Q28" s="10"/>
      <c r="R28" s="10"/>
      <c r="S28" s="10"/>
      <c r="T28" s="10"/>
      <c r="U28" s="10"/>
      <c r="V28" s="10"/>
      <c r="W28" s="10"/>
      <c r="X28" s="10"/>
      <c r="Y28" s="10"/>
      <c r="Z28" s="10"/>
      <c r="AA28" s="10"/>
      <c r="AB28" s="10"/>
      <c r="AC28" s="10"/>
      <c r="AD28" s="10"/>
      <c r="AE28" s="10"/>
      <c r="AF28" s="11"/>
      <c r="AG28" s="10"/>
      <c r="AH28" s="12"/>
      <c r="AI28" s="21"/>
      <c r="AJ28" s="20"/>
      <c r="AK28" s="20"/>
      <c r="AL28" s="20"/>
      <c r="AM28" s="20"/>
      <c r="AN28" s="20"/>
      <c r="AO28" s="20"/>
      <c r="AP28" s="20"/>
      <c r="AQ28" s="20"/>
      <c r="AR28" s="20"/>
      <c r="AS28" s="20"/>
      <c r="AT28" s="20"/>
      <c r="AU28" s="20"/>
      <c r="AV28" s="20"/>
      <c r="AW28" s="20"/>
      <c r="AX28" s="20"/>
      <c r="AY28" s="20"/>
      <c r="AZ28" s="20"/>
      <c r="BA28" s="20"/>
      <c r="BB28" s="20"/>
      <c r="BC28" s="20"/>
      <c r="BD28" s="20"/>
      <c r="BE28" s="20"/>
      <c r="BF28" s="20"/>
      <c r="BG28" s="20"/>
      <c r="BH28" s="20"/>
      <c r="BI28" s="20"/>
      <c r="BJ28" s="20"/>
      <c r="BK28" s="20"/>
    </row>
    <row r="29" spans="5:63">
      <c r="E29" s="4"/>
      <c r="F29" s="4"/>
      <c r="G29" s="4"/>
      <c r="H29" s="9"/>
      <c r="I29" s="10"/>
      <c r="J29" s="10"/>
      <c r="K29" s="10"/>
      <c r="L29" s="10"/>
      <c r="M29" s="10"/>
      <c r="N29" s="17"/>
      <c r="O29" s="10"/>
      <c r="P29" s="10"/>
      <c r="Q29" s="10"/>
      <c r="R29" s="10"/>
      <c r="S29" s="10"/>
      <c r="T29" s="10"/>
      <c r="U29" s="10"/>
      <c r="V29" s="10"/>
      <c r="W29" s="10"/>
      <c r="X29" s="10"/>
      <c r="Y29" s="10"/>
      <c r="Z29" s="10"/>
      <c r="AA29" s="10"/>
      <c r="AB29" s="10"/>
      <c r="AC29" s="10"/>
      <c r="AD29" s="10"/>
      <c r="AE29" s="10"/>
      <c r="AF29" s="11"/>
      <c r="AG29" s="10"/>
      <c r="AH29" s="12"/>
      <c r="AI29" s="21"/>
      <c r="AJ29" s="20"/>
      <c r="AK29" s="20"/>
      <c r="AL29" s="20"/>
      <c r="AM29" s="20"/>
      <c r="AN29" s="20"/>
      <c r="AO29" s="20"/>
      <c r="AP29" s="20"/>
      <c r="AQ29" s="20"/>
      <c r="AR29" s="20"/>
      <c r="AS29" s="20"/>
      <c r="AT29" s="20"/>
      <c r="AU29" s="20"/>
      <c r="AV29" s="20"/>
      <c r="AW29" s="20"/>
      <c r="AX29" s="20"/>
      <c r="AY29" s="20"/>
      <c r="AZ29" s="20"/>
      <c r="BA29" s="20"/>
      <c r="BB29" s="20"/>
      <c r="BC29" s="20"/>
      <c r="BD29" s="20"/>
      <c r="BE29" s="20"/>
      <c r="BF29" s="20"/>
      <c r="BG29" s="20"/>
      <c r="BH29" s="20"/>
      <c r="BI29" s="20"/>
      <c r="BJ29" s="20"/>
      <c r="BK29" s="20"/>
    </row>
    <row r="30" spans="5:63">
      <c r="E30" s="4"/>
      <c r="F30" s="4"/>
      <c r="G30" s="4"/>
      <c r="H30" s="9"/>
      <c r="I30" s="10"/>
      <c r="J30" s="10"/>
      <c r="K30" s="10"/>
      <c r="L30" s="10"/>
      <c r="M30" s="10"/>
      <c r="N30" s="10"/>
      <c r="O30" s="10"/>
      <c r="P30" s="10"/>
      <c r="Q30" s="10"/>
      <c r="R30" s="10"/>
      <c r="S30" s="10"/>
      <c r="T30" s="10"/>
      <c r="U30" s="10"/>
      <c r="V30" s="10"/>
      <c r="W30" s="10"/>
      <c r="X30" s="10"/>
      <c r="Y30" s="10"/>
      <c r="Z30" s="10"/>
      <c r="AA30" s="10"/>
      <c r="AB30" s="10"/>
      <c r="AC30" s="10"/>
      <c r="AD30" s="10"/>
      <c r="AE30" s="10"/>
      <c r="AF30" s="11"/>
      <c r="AG30" s="10"/>
      <c r="AH30" s="12"/>
      <c r="AI30" s="21"/>
      <c r="AJ30" s="20"/>
      <c r="AK30" s="20"/>
      <c r="AL30" s="20"/>
      <c r="AM30" s="20"/>
      <c r="AN30" s="20"/>
      <c r="AO30" s="20"/>
      <c r="AP30" s="20"/>
      <c r="AQ30" s="20"/>
      <c r="AR30" s="20"/>
      <c r="AS30" s="20"/>
      <c r="AT30" s="20"/>
      <c r="AU30" s="20"/>
      <c r="AV30" s="20"/>
      <c r="AW30" s="20"/>
      <c r="AX30" s="20"/>
      <c r="AY30" s="20"/>
      <c r="AZ30" s="20"/>
      <c r="BA30" s="20"/>
      <c r="BB30" s="20"/>
      <c r="BC30" s="20"/>
      <c r="BD30" s="20"/>
      <c r="BE30" s="20"/>
      <c r="BF30" s="20"/>
      <c r="BG30" s="20"/>
      <c r="BH30" s="20"/>
      <c r="BI30" s="20"/>
      <c r="BJ30" s="20"/>
      <c r="BK30" s="20"/>
    </row>
    <row r="31" spans="5:63">
      <c r="E31" s="4"/>
      <c r="F31" s="4"/>
      <c r="G31" s="4"/>
      <c r="H31" s="42"/>
      <c r="I31" s="42"/>
      <c r="J31" s="42"/>
      <c r="K31" s="42"/>
      <c r="L31" s="42"/>
      <c r="M31" s="42"/>
      <c r="N31" s="42"/>
      <c r="O31" s="41"/>
      <c r="P31" s="41"/>
      <c r="Q31" s="41"/>
      <c r="R31" s="41"/>
      <c r="S31" s="41"/>
      <c r="T31" s="41"/>
      <c r="U31" s="41"/>
      <c r="V31" s="41"/>
      <c r="W31" s="41"/>
      <c r="X31" s="41"/>
      <c r="Y31" s="41"/>
      <c r="Z31" s="41"/>
      <c r="AA31" s="41"/>
      <c r="AB31" s="41"/>
      <c r="AC31" s="41"/>
      <c r="AD31" s="42"/>
      <c r="AE31" s="42"/>
      <c r="AF31" s="42"/>
      <c r="AG31" s="42"/>
      <c r="AH31" s="42"/>
      <c r="AI31" s="21"/>
      <c r="AJ31" s="20"/>
      <c r="AK31" s="20"/>
      <c r="AL31" s="20"/>
      <c r="AM31" s="20"/>
      <c r="AN31" s="20"/>
      <c r="AO31" s="20"/>
      <c r="AP31" s="20"/>
      <c r="AQ31" s="20"/>
      <c r="AR31" s="20"/>
      <c r="AS31" s="20"/>
      <c r="AT31" s="20"/>
      <c r="AU31" s="20"/>
      <c r="AV31" s="20"/>
      <c r="AW31" s="20"/>
      <c r="AX31" s="20"/>
      <c r="AY31" s="20"/>
      <c r="AZ31" s="20"/>
      <c r="BA31" s="20"/>
      <c r="BB31" s="20"/>
      <c r="BC31" s="20"/>
      <c r="BD31" s="20"/>
      <c r="BE31" s="20"/>
      <c r="BF31" s="20"/>
      <c r="BG31" s="20"/>
      <c r="BH31" s="20"/>
      <c r="BI31" s="20"/>
      <c r="BJ31" s="20"/>
      <c r="BK31" s="20"/>
    </row>
    <row r="32" spans="5:63">
      <c r="E32" s="4"/>
      <c r="F32" s="4"/>
      <c r="G32" s="4"/>
      <c r="H32" s="42"/>
      <c r="I32" s="42"/>
      <c r="J32" s="42"/>
      <c r="K32" s="42"/>
      <c r="L32" s="42"/>
      <c r="M32" s="42"/>
      <c r="N32" s="42"/>
      <c r="O32" s="41"/>
      <c r="P32" s="41"/>
      <c r="Q32" s="41"/>
      <c r="R32" s="41"/>
      <c r="S32" s="41"/>
      <c r="T32" s="41"/>
      <c r="U32" s="41"/>
      <c r="V32" s="41"/>
      <c r="W32" s="41"/>
      <c r="X32" s="41"/>
      <c r="Y32" s="41"/>
      <c r="Z32" s="41"/>
      <c r="AA32" s="41"/>
      <c r="AB32" s="41"/>
      <c r="AC32" s="41"/>
      <c r="AD32" s="42"/>
      <c r="AE32" s="42"/>
      <c r="AF32" s="42"/>
      <c r="AG32" s="42"/>
      <c r="AH32" s="42"/>
      <c r="AI32" s="21"/>
      <c r="AJ32" s="20"/>
      <c r="AK32" s="20"/>
      <c r="AL32" s="20"/>
      <c r="AM32" s="20"/>
      <c r="AN32" s="20"/>
      <c r="AO32" s="20"/>
      <c r="AP32" s="20"/>
      <c r="AQ32" s="20"/>
      <c r="AR32" s="20"/>
      <c r="AS32" s="20"/>
      <c r="AT32" s="20"/>
      <c r="AU32" s="20"/>
      <c r="AV32" s="20"/>
      <c r="AW32" s="20"/>
      <c r="AX32" s="20"/>
      <c r="AY32" s="20"/>
      <c r="AZ32" s="20"/>
      <c r="BA32" s="20"/>
      <c r="BB32" s="20"/>
      <c r="BC32" s="20"/>
      <c r="BD32" s="20"/>
      <c r="BE32" s="20"/>
      <c r="BF32" s="20"/>
      <c r="BG32" s="20"/>
      <c r="BH32" s="20"/>
      <c r="BI32" s="20"/>
      <c r="BJ32" s="20"/>
      <c r="BK32" s="20"/>
    </row>
    <row r="33" spans="5:63">
      <c r="E33" s="4"/>
      <c r="F33" s="4"/>
      <c r="G33" s="4"/>
      <c r="H33" s="42"/>
      <c r="I33" s="42"/>
      <c r="J33" s="42"/>
      <c r="K33" s="42"/>
      <c r="L33" s="42"/>
      <c r="M33" s="42"/>
      <c r="N33" s="42"/>
      <c r="O33" s="41"/>
      <c r="P33" s="41"/>
      <c r="Q33" s="41"/>
      <c r="R33" s="41"/>
      <c r="S33" s="41"/>
      <c r="T33" s="41"/>
      <c r="U33" s="41"/>
      <c r="V33" s="41"/>
      <c r="W33" s="41"/>
      <c r="X33" s="41"/>
      <c r="Y33" s="41"/>
      <c r="Z33" s="41"/>
      <c r="AA33" s="41"/>
      <c r="AB33" s="41"/>
      <c r="AC33" s="41"/>
      <c r="AD33" s="42"/>
      <c r="AE33" s="42"/>
      <c r="AF33" s="42"/>
      <c r="AG33" s="42"/>
      <c r="AH33" s="42"/>
      <c r="AI33" s="21"/>
      <c r="AJ33" s="20"/>
      <c r="AK33" s="20"/>
      <c r="AL33" s="20"/>
      <c r="AM33" s="20"/>
      <c r="AN33" s="20"/>
      <c r="AO33" s="20"/>
      <c r="AP33" s="20"/>
      <c r="AQ33" s="20"/>
      <c r="AR33" s="20"/>
      <c r="AS33" s="20"/>
      <c r="AT33" s="20"/>
      <c r="AU33" s="20"/>
      <c r="AV33" s="20"/>
      <c r="AW33" s="20"/>
      <c r="AX33" s="20"/>
      <c r="AY33" s="20"/>
      <c r="AZ33" s="20"/>
      <c r="BA33" s="20"/>
      <c r="BB33" s="20"/>
      <c r="BC33" s="20"/>
      <c r="BD33" s="20"/>
      <c r="BE33" s="20"/>
      <c r="BF33" s="20"/>
      <c r="BG33" s="20"/>
      <c r="BH33" s="20"/>
      <c r="BI33" s="20"/>
      <c r="BJ33" s="20"/>
      <c r="BK33" s="20"/>
    </row>
    <row r="34" spans="5:63">
      <c r="E34" s="4"/>
      <c r="F34" s="4"/>
      <c r="G34" s="4"/>
      <c r="H34" s="42"/>
      <c r="I34" s="42"/>
      <c r="J34" s="42"/>
      <c r="K34" s="42"/>
      <c r="L34" s="42"/>
      <c r="M34" s="42"/>
      <c r="N34" s="42"/>
      <c r="O34" s="41"/>
      <c r="P34" s="41"/>
      <c r="Q34" s="41"/>
      <c r="R34" s="41"/>
      <c r="S34" s="41"/>
      <c r="T34" s="41"/>
      <c r="U34" s="41"/>
      <c r="V34" s="41"/>
      <c r="W34" s="41"/>
      <c r="X34" s="41"/>
      <c r="Y34" s="41"/>
      <c r="Z34" s="41"/>
      <c r="AA34" s="41"/>
      <c r="AB34" s="41"/>
      <c r="AC34" s="41"/>
      <c r="AD34" s="42"/>
      <c r="AE34" s="42"/>
      <c r="AF34" s="42"/>
      <c r="AG34" s="42"/>
      <c r="AH34" s="42"/>
      <c r="AI34" s="21"/>
      <c r="AJ34" s="20"/>
      <c r="AK34" s="20"/>
      <c r="AL34" s="20"/>
      <c r="AM34" s="20"/>
      <c r="AN34" s="20"/>
      <c r="AO34" s="20"/>
      <c r="AP34" s="20"/>
      <c r="AQ34" s="20"/>
      <c r="AR34" s="20"/>
      <c r="AS34" s="20"/>
      <c r="AT34" s="20"/>
      <c r="AU34" s="20"/>
      <c r="AV34" s="20"/>
      <c r="AW34" s="20"/>
      <c r="AX34" s="20"/>
      <c r="AY34" s="20"/>
      <c r="AZ34" s="20"/>
      <c r="BA34" s="20"/>
      <c r="BB34" s="20"/>
      <c r="BC34" s="20"/>
      <c r="BD34" s="20"/>
      <c r="BE34" s="20"/>
      <c r="BF34" s="20"/>
      <c r="BG34" s="20"/>
      <c r="BH34" s="20"/>
      <c r="BI34" s="20"/>
      <c r="BJ34" s="20"/>
      <c r="BK34" s="20"/>
    </row>
    <row r="35" spans="5:63">
      <c r="E35" s="4"/>
      <c r="F35" s="4"/>
      <c r="G35" s="4"/>
      <c r="H35" s="42"/>
      <c r="I35" s="42"/>
      <c r="J35" s="42"/>
      <c r="K35" s="42"/>
      <c r="L35" s="42"/>
      <c r="M35" s="42"/>
      <c r="N35" s="42"/>
      <c r="O35" s="41"/>
      <c r="P35" s="41"/>
      <c r="Q35" s="41"/>
      <c r="R35" s="41"/>
      <c r="S35" s="41"/>
      <c r="T35" s="41"/>
      <c r="U35" s="41"/>
      <c r="V35" s="41"/>
      <c r="W35" s="41"/>
      <c r="X35" s="41"/>
      <c r="Y35" s="41"/>
      <c r="Z35" s="41"/>
      <c r="AA35" s="41"/>
      <c r="AB35" s="41"/>
      <c r="AC35" s="41"/>
      <c r="AD35" s="41"/>
      <c r="AE35" s="41"/>
      <c r="AF35" s="42"/>
      <c r="AG35" s="42"/>
      <c r="AH35" s="42"/>
      <c r="AI35" s="21"/>
      <c r="AJ35" s="20"/>
      <c r="AK35" s="20"/>
      <c r="AL35" s="20"/>
      <c r="AM35" s="20"/>
      <c r="AN35" s="20"/>
      <c r="AO35" s="20"/>
      <c r="AP35" s="20"/>
      <c r="AQ35" s="20"/>
      <c r="AR35" s="20"/>
      <c r="AS35" s="20"/>
      <c r="AT35" s="20"/>
      <c r="AU35" s="20"/>
      <c r="AV35" s="20"/>
      <c r="AW35" s="20"/>
      <c r="AX35" s="20"/>
      <c r="AY35" s="20"/>
      <c r="AZ35" s="20"/>
      <c r="BA35" s="20"/>
      <c r="BB35" s="20"/>
      <c r="BC35" s="20"/>
      <c r="BD35" s="20"/>
      <c r="BE35" s="20"/>
      <c r="BF35" s="20"/>
      <c r="BG35" s="20"/>
      <c r="BH35" s="20"/>
      <c r="BI35" s="20"/>
      <c r="BJ35" s="20"/>
      <c r="BK35" s="20"/>
    </row>
    <row r="36" spans="5:63">
      <c r="E36" s="4"/>
      <c r="F36" s="4"/>
      <c r="G36" s="4"/>
      <c r="H36" s="42"/>
      <c r="I36" s="42"/>
      <c r="J36" s="42"/>
      <c r="K36" s="42"/>
      <c r="L36" s="42"/>
      <c r="M36" s="42"/>
      <c r="N36" s="42"/>
      <c r="O36" s="41"/>
      <c r="P36" s="41"/>
      <c r="Q36" s="41"/>
      <c r="R36" s="41"/>
      <c r="S36" s="41"/>
      <c r="T36" s="41"/>
      <c r="U36" s="41"/>
      <c r="V36" s="41"/>
      <c r="W36" s="41"/>
      <c r="X36" s="41"/>
      <c r="Y36" s="41"/>
      <c r="Z36" s="41"/>
      <c r="AA36" s="41"/>
      <c r="AB36" s="41"/>
      <c r="AC36" s="41"/>
      <c r="AD36" s="41"/>
      <c r="AE36" s="41"/>
      <c r="AF36" s="42"/>
      <c r="AG36" s="42"/>
      <c r="AH36" s="43"/>
      <c r="AI36" s="20"/>
      <c r="AJ36" s="20"/>
      <c r="AK36" s="20"/>
      <c r="AL36" s="20"/>
      <c r="AM36" s="20"/>
      <c r="AN36" s="20"/>
      <c r="AO36" s="20"/>
      <c r="AP36" s="20"/>
      <c r="AQ36" s="20"/>
      <c r="AR36" s="20"/>
      <c r="AS36" s="20"/>
      <c r="AT36" s="20"/>
      <c r="AU36" s="20"/>
      <c r="AV36" s="20"/>
      <c r="AW36" s="20"/>
      <c r="AX36" s="20"/>
      <c r="AY36" s="20"/>
      <c r="AZ36" s="20"/>
      <c r="BA36" s="20"/>
      <c r="BB36" s="20"/>
      <c r="BC36" s="20"/>
      <c r="BD36" s="20"/>
      <c r="BE36" s="20"/>
      <c r="BF36" s="20"/>
      <c r="BG36" s="20"/>
      <c r="BH36" s="20"/>
      <c r="BI36" s="20"/>
      <c r="BJ36" s="20"/>
      <c r="BK36" s="20"/>
    </row>
    <row r="37" spans="5:63">
      <c r="E37" s="4"/>
      <c r="F37" s="4"/>
      <c r="G37" s="4"/>
      <c r="H37" s="42"/>
      <c r="I37" s="42"/>
      <c r="J37" s="42"/>
      <c r="K37" s="42"/>
      <c r="L37" s="42"/>
      <c r="M37" s="42"/>
      <c r="N37" s="42"/>
      <c r="O37" s="41"/>
      <c r="P37" s="41"/>
      <c r="Q37" s="41"/>
      <c r="R37" s="41"/>
      <c r="S37" s="41"/>
      <c r="T37" s="41"/>
      <c r="U37" s="41"/>
      <c r="V37" s="41"/>
      <c r="W37" s="41"/>
      <c r="X37" s="41"/>
      <c r="Y37" s="41"/>
      <c r="Z37" s="41"/>
      <c r="AA37" s="41"/>
      <c r="AB37" s="41"/>
      <c r="AC37" s="41"/>
      <c r="AD37" s="41"/>
      <c r="AE37" s="41"/>
      <c r="AF37" s="42"/>
      <c r="AG37" s="42"/>
      <c r="AH37" s="43"/>
      <c r="AI37" s="20"/>
      <c r="AJ37" s="20"/>
      <c r="AK37" s="20"/>
      <c r="AL37" s="20"/>
      <c r="AM37" s="20"/>
      <c r="AN37" s="20"/>
      <c r="AO37" s="20"/>
      <c r="AP37" s="20"/>
      <c r="AQ37" s="20"/>
      <c r="AR37" s="20"/>
      <c r="AS37" s="20"/>
      <c r="AT37" s="20"/>
      <c r="AU37" s="20"/>
      <c r="AV37" s="20"/>
      <c r="AW37" s="20"/>
      <c r="AX37" s="20"/>
      <c r="AY37" s="20"/>
      <c r="AZ37" s="20"/>
      <c r="BA37" s="20"/>
      <c r="BB37" s="20"/>
      <c r="BC37" s="20"/>
      <c r="BD37" s="20"/>
      <c r="BE37" s="20"/>
      <c r="BF37" s="20"/>
      <c r="BG37" s="20"/>
      <c r="BH37" s="20"/>
      <c r="BI37" s="20"/>
      <c r="BJ37" s="20"/>
      <c r="BK37" s="20"/>
    </row>
    <row r="38" spans="5:63">
      <c r="E38" s="4"/>
      <c r="F38" s="4"/>
      <c r="G38" s="4"/>
      <c r="H38" s="42"/>
      <c r="I38" s="42"/>
      <c r="J38" s="42"/>
      <c r="K38" s="42"/>
      <c r="L38" s="42"/>
      <c r="M38" s="42"/>
      <c r="N38" s="42"/>
      <c r="O38" s="42"/>
      <c r="P38" s="42"/>
      <c r="Q38" s="42"/>
      <c r="R38" s="42"/>
      <c r="S38" s="42"/>
      <c r="T38" s="42"/>
      <c r="U38" s="42"/>
      <c r="V38" s="42"/>
      <c r="W38" s="42"/>
      <c r="X38" s="42"/>
      <c r="Y38" s="42"/>
      <c r="Z38" s="42"/>
      <c r="AA38" s="42"/>
      <c r="AB38" s="41"/>
      <c r="AC38" s="41"/>
      <c r="AD38" s="41"/>
      <c r="AE38" s="41"/>
      <c r="AF38" s="42"/>
      <c r="AG38" s="42"/>
      <c r="AH38" s="43"/>
      <c r="AI38" s="20"/>
      <c r="AJ38" s="20"/>
      <c r="AK38" s="20"/>
      <c r="AL38" s="20"/>
      <c r="AM38" s="20"/>
      <c r="AN38" s="20"/>
      <c r="AO38" s="20"/>
      <c r="AP38" s="20"/>
      <c r="AQ38" s="20"/>
      <c r="AR38" s="20"/>
      <c r="AS38" s="20"/>
      <c r="AT38" s="20"/>
      <c r="AU38" s="20"/>
      <c r="AV38" s="20"/>
      <c r="AW38" s="20"/>
      <c r="AX38" s="20"/>
      <c r="AY38" s="20"/>
      <c r="AZ38" s="20"/>
      <c r="BA38" s="20"/>
      <c r="BB38" s="20"/>
      <c r="BC38" s="20"/>
      <c r="BD38" s="20"/>
      <c r="BE38" s="20"/>
      <c r="BF38" s="20"/>
      <c r="BG38" s="20"/>
      <c r="BH38" s="20"/>
      <c r="BI38" s="20"/>
      <c r="BJ38" s="20"/>
      <c r="BK38" s="20"/>
    </row>
    <row r="39" spans="5:63">
      <c r="E39" s="4"/>
      <c r="F39" s="4"/>
      <c r="G39" s="4"/>
      <c r="H39" s="42"/>
      <c r="I39" s="42"/>
      <c r="J39" s="42"/>
      <c r="K39" s="42"/>
      <c r="L39" s="42"/>
      <c r="M39" s="42"/>
      <c r="N39" s="42"/>
      <c r="O39" s="42"/>
      <c r="P39" s="42"/>
      <c r="Q39" s="42"/>
      <c r="R39" s="42"/>
      <c r="S39" s="42"/>
      <c r="T39" s="42"/>
      <c r="U39" s="42"/>
      <c r="V39" s="42"/>
      <c r="W39" s="42"/>
      <c r="X39" s="42"/>
      <c r="Y39" s="42"/>
      <c r="Z39" s="42"/>
      <c r="AA39" s="42"/>
      <c r="AB39" s="42"/>
      <c r="AC39" s="41"/>
      <c r="AD39" s="41"/>
      <c r="AE39" s="41"/>
      <c r="AF39" s="42"/>
      <c r="AG39" s="42"/>
      <c r="AH39" s="43"/>
      <c r="AI39" s="20"/>
      <c r="AJ39" s="20"/>
      <c r="AK39" s="20"/>
      <c r="AL39" s="25" t="s">
        <v>9</v>
      </c>
      <c r="AM39" s="20"/>
      <c r="AN39" s="20"/>
      <c r="AO39" s="20"/>
      <c r="AP39" s="20"/>
      <c r="AQ39" s="20"/>
      <c r="AR39" s="20"/>
      <c r="AS39" s="20"/>
      <c r="AT39" s="20"/>
      <c r="AU39" s="20"/>
      <c r="AV39" s="20"/>
      <c r="AW39" s="20"/>
      <c r="AX39" s="20"/>
      <c r="AY39" s="20"/>
      <c r="AZ39" s="20"/>
      <c r="BA39" s="20"/>
      <c r="BB39" s="20"/>
      <c r="BC39" s="20"/>
      <c r="BD39" s="20"/>
      <c r="BE39" s="20"/>
      <c r="BF39" s="20"/>
      <c r="BG39" s="20"/>
      <c r="BH39" s="20"/>
      <c r="BI39" s="20"/>
      <c r="BJ39" s="20"/>
      <c r="BK39" s="20"/>
    </row>
    <row r="40" spans="5:63">
      <c r="E40" s="4"/>
      <c r="F40" s="4"/>
      <c r="G40" s="4"/>
      <c r="H40" s="4"/>
      <c r="I40" s="4"/>
      <c r="J40" s="4"/>
      <c r="K40" s="4"/>
      <c r="L40" s="4"/>
      <c r="M40" s="4"/>
      <c r="N40" s="4"/>
      <c r="O40" s="4"/>
      <c r="P40" s="4"/>
      <c r="Q40" s="4"/>
      <c r="R40" s="4"/>
      <c r="S40" s="4"/>
      <c r="T40" s="4"/>
      <c r="U40" s="4"/>
      <c r="V40" s="4"/>
      <c r="W40" s="4"/>
      <c r="X40" s="4"/>
      <c r="Y40" s="4"/>
      <c r="Z40" s="4"/>
      <c r="AA40" s="4"/>
      <c r="AB40" s="42"/>
      <c r="AC40" s="41"/>
      <c r="AD40" s="41"/>
      <c r="AE40" s="41"/>
      <c r="AF40" s="42"/>
      <c r="AG40" s="42"/>
      <c r="AH40" s="43"/>
      <c r="AI40" s="20"/>
      <c r="AJ40" s="20"/>
      <c r="AK40" s="20"/>
      <c r="AL40" s="20"/>
      <c r="AM40" s="20"/>
      <c r="AN40" s="20"/>
      <c r="AO40" s="20"/>
      <c r="AP40" s="20"/>
      <c r="AQ40" s="20"/>
      <c r="AR40" s="20"/>
      <c r="AS40" s="20"/>
      <c r="AT40" s="20"/>
      <c r="AU40" s="20"/>
      <c r="AV40" s="20"/>
      <c r="AW40" s="20"/>
      <c r="AX40" s="20"/>
      <c r="AY40" s="20"/>
      <c r="AZ40" s="20"/>
      <c r="BA40" s="20"/>
      <c r="BB40" s="20"/>
      <c r="BC40" s="20"/>
      <c r="BD40" s="20"/>
      <c r="BE40" s="20"/>
      <c r="BF40" s="20"/>
      <c r="BG40" s="20"/>
      <c r="BH40" s="20"/>
      <c r="BI40" s="20"/>
      <c r="BJ40" s="20"/>
      <c r="BK40" s="20"/>
    </row>
    <row r="41" spans="5:63">
      <c r="E41" s="4"/>
      <c r="F41" s="4"/>
      <c r="G41" s="4"/>
      <c r="H41" s="4"/>
      <c r="I41" s="4"/>
      <c r="J41" s="4"/>
      <c r="K41" s="4"/>
      <c r="L41" s="4"/>
      <c r="M41" s="4"/>
      <c r="N41" s="4"/>
      <c r="O41" s="4"/>
      <c r="P41" s="4"/>
      <c r="Q41" s="4"/>
      <c r="R41" s="4"/>
      <c r="S41" s="4"/>
      <c r="T41" s="4"/>
      <c r="U41" s="4"/>
      <c r="V41" s="4"/>
      <c r="W41" s="4"/>
      <c r="X41" s="4"/>
      <c r="Y41" s="4"/>
      <c r="Z41" s="4"/>
      <c r="AA41" s="4"/>
      <c r="AB41" s="42"/>
      <c r="AC41" s="41"/>
      <c r="AD41" s="41"/>
      <c r="AE41" s="41"/>
      <c r="AF41" s="42"/>
      <c r="AG41" s="42"/>
      <c r="AH41" s="43"/>
      <c r="AI41" s="20"/>
      <c r="AJ41" s="20"/>
      <c r="AK41" s="20"/>
      <c r="AL41" s="20"/>
      <c r="AM41" s="20"/>
      <c r="AN41" s="20"/>
      <c r="AO41" s="20"/>
      <c r="AP41" s="20"/>
      <c r="AQ41" s="20"/>
      <c r="AR41" s="20"/>
      <c r="AS41" s="20"/>
      <c r="AT41" s="20"/>
      <c r="AU41" s="20"/>
      <c r="AV41" s="20"/>
      <c r="AW41" s="20"/>
      <c r="AX41" s="20"/>
      <c r="AY41" s="20"/>
      <c r="AZ41" s="20"/>
      <c r="BA41" s="20"/>
      <c r="BB41" s="20"/>
      <c r="BC41" s="20"/>
      <c r="BD41" s="20"/>
      <c r="BE41" s="20"/>
      <c r="BF41" s="20"/>
      <c r="BG41" s="20"/>
      <c r="BH41" s="20"/>
      <c r="BI41" s="20"/>
      <c r="BJ41" s="20"/>
      <c r="BK41" s="20"/>
    </row>
    <row r="42" spans="5:63">
      <c r="E42" s="4"/>
      <c r="F42" s="4"/>
      <c r="G42" s="4"/>
      <c r="H42" s="4"/>
      <c r="I42" s="4"/>
      <c r="J42" s="4"/>
      <c r="K42" s="4"/>
      <c r="L42" s="4"/>
      <c r="M42" s="4"/>
      <c r="N42" s="4"/>
      <c r="Z42" s="37"/>
      <c r="AA42" s="4"/>
      <c r="AB42" s="42"/>
      <c r="AC42" s="41"/>
      <c r="AD42" s="41"/>
      <c r="AE42" s="41"/>
      <c r="AF42" s="42"/>
      <c r="AG42" s="42"/>
      <c r="AH42" s="43"/>
      <c r="AI42" s="20"/>
      <c r="AJ42" s="20"/>
      <c r="AK42" s="20"/>
      <c r="AL42" s="20"/>
      <c r="AM42" s="20"/>
      <c r="AN42" s="20"/>
      <c r="AO42" s="20"/>
      <c r="AP42" s="20"/>
      <c r="AQ42" s="20"/>
      <c r="AR42" s="20"/>
      <c r="AS42" s="20"/>
      <c r="AT42" s="20"/>
      <c r="AU42" s="20"/>
      <c r="AV42" s="20"/>
      <c r="AW42" s="20"/>
      <c r="AX42" s="20"/>
      <c r="AY42" s="20"/>
      <c r="AZ42" s="20"/>
      <c r="BA42" s="20"/>
      <c r="BB42" s="20"/>
      <c r="BC42" s="20"/>
      <c r="BD42" s="20"/>
      <c r="BE42" s="20"/>
      <c r="BF42" s="20"/>
      <c r="BG42" s="20"/>
      <c r="BH42" s="20"/>
      <c r="BI42" s="20"/>
      <c r="BJ42" s="20"/>
      <c r="BK42" s="20"/>
    </row>
    <row r="43" spans="5:63">
      <c r="E43" s="4"/>
      <c r="F43" s="4"/>
      <c r="G43" s="4"/>
      <c r="H43" s="4"/>
      <c r="I43" s="4"/>
      <c r="J43" s="4"/>
      <c r="K43" s="4"/>
      <c r="L43" s="4"/>
      <c r="M43" s="4"/>
      <c r="N43" s="4"/>
      <c r="AA43" s="4"/>
      <c r="AB43" s="45"/>
      <c r="AC43" s="41"/>
      <c r="AD43" s="41"/>
      <c r="AE43" s="45"/>
      <c r="AF43" s="45"/>
      <c r="AG43" s="45"/>
      <c r="AH43" s="46"/>
      <c r="AI43" s="20"/>
      <c r="AJ43" s="20"/>
      <c r="AK43" s="20"/>
      <c r="AL43" s="20"/>
      <c r="AM43" s="20"/>
      <c r="AN43" s="20"/>
      <c r="AO43" s="20"/>
      <c r="AP43" s="20"/>
      <c r="AQ43" s="20"/>
      <c r="AR43" s="20"/>
      <c r="AS43" s="20"/>
      <c r="AT43" s="20"/>
      <c r="AU43" s="20"/>
      <c r="AV43" s="20"/>
      <c r="AW43" s="20"/>
      <c r="AX43" s="20"/>
      <c r="AY43" s="20"/>
      <c r="AZ43" s="20"/>
      <c r="BA43" s="20"/>
      <c r="BB43" s="20"/>
      <c r="BC43" s="20"/>
      <c r="BD43" s="20"/>
      <c r="BE43" s="20"/>
      <c r="BF43" s="20"/>
      <c r="BG43" s="20"/>
      <c r="BH43" s="20"/>
      <c r="BI43" s="20"/>
      <c r="BJ43" s="20"/>
      <c r="BK43" s="20"/>
    </row>
    <row r="44" spans="5:63">
      <c r="AB44" s="21"/>
      <c r="AC44" s="19"/>
      <c r="AD44" s="19"/>
      <c r="AE44" s="23"/>
      <c r="AF44" s="20"/>
      <c r="AG44" s="20"/>
      <c r="AH44" s="20"/>
      <c r="AI44" s="20"/>
      <c r="AJ44" s="20"/>
      <c r="AK44" s="20"/>
      <c r="AL44" s="20"/>
      <c r="AM44" s="20"/>
      <c r="AN44" s="20"/>
      <c r="AO44" s="20"/>
      <c r="AP44" s="20"/>
      <c r="AQ44" s="20"/>
      <c r="AR44" s="20"/>
      <c r="AS44" s="20"/>
      <c r="AT44" s="20"/>
      <c r="AU44" s="20"/>
      <c r="AV44" s="20"/>
      <c r="AW44" s="20"/>
      <c r="AX44" s="20"/>
      <c r="AY44" s="20"/>
      <c r="AZ44" s="20"/>
      <c r="BA44" s="20"/>
      <c r="BB44" s="20"/>
      <c r="BC44" s="20"/>
      <c r="BD44" s="20"/>
      <c r="BE44" s="20"/>
      <c r="BF44" s="20"/>
      <c r="BG44" s="20"/>
      <c r="BH44" s="20"/>
      <c r="BI44" s="20"/>
      <c r="BJ44" s="20"/>
      <c r="BK44" s="20"/>
    </row>
    <row r="45" spans="5:63">
      <c r="AB45" s="21"/>
      <c r="AC45" s="23"/>
      <c r="AD45" s="23"/>
      <c r="AE45" s="23"/>
      <c r="AF45" s="20"/>
      <c r="AG45" s="20"/>
      <c r="AH45" s="20"/>
      <c r="AI45" s="20"/>
      <c r="AJ45" s="20"/>
      <c r="AK45" s="20"/>
      <c r="AL45" s="20"/>
      <c r="AM45" s="20"/>
      <c r="AN45" s="20"/>
      <c r="AO45" s="20"/>
      <c r="AP45" s="20"/>
      <c r="AQ45" s="20"/>
      <c r="AR45" s="20"/>
      <c r="AS45" s="20"/>
      <c r="AT45" s="20"/>
      <c r="AU45" s="20"/>
      <c r="AV45" s="20"/>
      <c r="AW45" s="20"/>
      <c r="AX45" s="20"/>
      <c r="AY45" s="20"/>
      <c r="AZ45" s="20"/>
      <c r="BA45" s="20"/>
      <c r="BB45" s="20"/>
      <c r="BC45" s="20"/>
      <c r="BD45" s="20"/>
      <c r="BE45" s="20"/>
      <c r="BF45" s="20"/>
      <c r="BG45" s="20"/>
      <c r="BH45" s="20"/>
      <c r="BI45" s="20"/>
      <c r="BJ45" s="20"/>
      <c r="BK45" s="20"/>
    </row>
    <row r="46" spans="5:63">
      <c r="AB46" s="21"/>
      <c r="AC46" s="23"/>
      <c r="AD46" s="23"/>
      <c r="AE46" s="23"/>
      <c r="AF46" s="20"/>
      <c r="AG46" s="20"/>
      <c r="AH46" s="20"/>
      <c r="AI46" s="20"/>
      <c r="AJ46" s="20"/>
      <c r="AK46" s="20"/>
      <c r="AL46" s="20"/>
      <c r="AM46" s="20"/>
      <c r="AN46" s="20"/>
      <c r="AO46" s="20"/>
      <c r="AP46" s="20"/>
      <c r="AQ46" s="20"/>
      <c r="AR46" s="20"/>
      <c r="AS46" s="20"/>
      <c r="AT46" s="20"/>
      <c r="AU46" s="20"/>
      <c r="AV46" s="20"/>
      <c r="AW46" s="20"/>
      <c r="AX46" s="20"/>
      <c r="AY46" s="20"/>
      <c r="AZ46" s="20"/>
      <c r="BA46" s="20"/>
      <c r="BB46" s="20"/>
      <c r="BC46" s="20"/>
      <c r="BD46" s="20"/>
      <c r="BE46" s="20"/>
      <c r="BF46" s="20"/>
      <c r="BG46" s="20"/>
      <c r="BH46" s="20"/>
      <c r="BI46" s="20"/>
      <c r="BJ46" s="20"/>
      <c r="BK46" s="20"/>
    </row>
    <row r="47" spans="5:63">
      <c r="AB47" s="21"/>
      <c r="AC47" s="23"/>
      <c r="AD47" s="23"/>
      <c r="AE47" s="23"/>
      <c r="AF47" s="20"/>
      <c r="AG47" s="20"/>
      <c r="AH47" s="20"/>
      <c r="AI47" s="20"/>
      <c r="AJ47" s="20"/>
      <c r="AK47" s="20"/>
      <c r="AL47" s="20"/>
      <c r="AM47" s="20"/>
      <c r="AN47" s="20"/>
      <c r="AO47" s="20"/>
      <c r="AP47" s="20"/>
      <c r="AQ47" s="20"/>
      <c r="AR47" s="20"/>
      <c r="AS47" s="20"/>
      <c r="AT47" s="20"/>
      <c r="AU47" s="20"/>
      <c r="AV47" s="20"/>
      <c r="AW47" s="20"/>
      <c r="AX47" s="20"/>
      <c r="AY47" s="20"/>
      <c r="AZ47" s="20"/>
      <c r="BA47" s="20"/>
      <c r="BB47" s="20"/>
      <c r="BC47" s="20"/>
      <c r="BD47" s="20"/>
      <c r="BE47" s="20"/>
      <c r="BF47" s="20"/>
      <c r="BG47" s="20"/>
      <c r="BH47" s="20"/>
      <c r="BI47" s="20"/>
      <c r="BJ47" s="20"/>
      <c r="BK47" s="20"/>
    </row>
    <row r="48" spans="5:63">
      <c r="AB48" s="21"/>
      <c r="AC48" s="23"/>
      <c r="AD48" s="23"/>
      <c r="AE48" s="23"/>
      <c r="AF48" s="20"/>
      <c r="AG48" s="20"/>
      <c r="AH48" s="20"/>
      <c r="AI48" s="20"/>
      <c r="AJ48" s="20"/>
      <c r="AK48" s="20"/>
      <c r="AL48" s="20"/>
      <c r="AM48" s="20"/>
      <c r="AN48" s="20"/>
      <c r="AO48" s="20"/>
      <c r="AP48" s="20"/>
      <c r="AQ48" s="20"/>
      <c r="AR48" s="20"/>
      <c r="AS48" s="20"/>
      <c r="AT48" s="20"/>
      <c r="AU48" s="20"/>
      <c r="AV48" s="20"/>
      <c r="AW48" s="20"/>
      <c r="AX48" s="20"/>
      <c r="AY48" s="20"/>
      <c r="AZ48" s="20"/>
      <c r="BA48" s="20"/>
      <c r="BB48" s="20"/>
      <c r="BC48" s="20"/>
      <c r="BD48" s="20"/>
      <c r="BE48" s="20"/>
      <c r="BF48" s="20"/>
      <c r="BG48" s="20"/>
      <c r="BH48" s="20"/>
      <c r="BI48" s="20"/>
      <c r="BJ48" s="20"/>
      <c r="BK48" s="20"/>
    </row>
    <row r="49" spans="4:61">
      <c r="AB49" s="21"/>
      <c r="AC49" s="23"/>
      <c r="AD49" s="23"/>
      <c r="AE49" s="23"/>
      <c r="AF49" s="20"/>
      <c r="AG49" s="20"/>
      <c r="AH49" s="20"/>
      <c r="AI49" s="20"/>
      <c r="AJ49" s="20"/>
      <c r="AK49" s="20"/>
      <c r="AL49" s="20"/>
      <c r="AM49" s="20"/>
      <c r="AN49" s="20"/>
      <c r="AO49" s="20"/>
      <c r="AP49" s="20"/>
      <c r="AQ49" s="20"/>
      <c r="AR49" s="20"/>
      <c r="AS49" s="20"/>
      <c r="AT49" s="20"/>
      <c r="AU49" s="20"/>
      <c r="AV49" s="20"/>
      <c r="AW49" s="2"/>
      <c r="AX49" s="3"/>
      <c r="AY49" s="3"/>
      <c r="AZ49" s="3"/>
      <c r="BA49" s="3"/>
      <c r="BB49" s="3"/>
      <c r="BC49" s="3"/>
      <c r="BD49" s="3"/>
      <c r="BE49" s="3"/>
      <c r="BF49" s="3"/>
      <c r="BG49" s="3"/>
      <c r="BH49" s="3"/>
      <c r="BI49" s="3"/>
    </row>
    <row r="50" spans="4:61">
      <c r="AB50" s="21"/>
      <c r="AC50" s="23"/>
      <c r="AD50" s="23"/>
      <c r="AE50" s="23"/>
      <c r="AF50" s="20"/>
      <c r="AG50" s="20"/>
      <c r="AH50" s="20"/>
      <c r="AI50" s="20"/>
      <c r="AJ50" s="20"/>
      <c r="AK50" s="20"/>
      <c r="AL50" s="20"/>
      <c r="AM50" s="20"/>
      <c r="AN50" s="20"/>
      <c r="AO50" s="20"/>
      <c r="AP50" s="20"/>
      <c r="AQ50" s="20"/>
      <c r="AR50" s="20"/>
      <c r="AS50" s="20"/>
      <c r="AT50" s="20"/>
      <c r="AU50" s="20"/>
      <c r="AV50" s="20"/>
      <c r="AW50" s="1"/>
    </row>
    <row r="51" spans="4:61">
      <c r="AB51" s="21"/>
      <c r="AC51" s="23"/>
      <c r="AD51" s="23"/>
      <c r="AE51" s="23"/>
      <c r="AF51" s="20"/>
      <c r="AG51" s="20"/>
      <c r="AH51" s="20"/>
      <c r="AI51" s="20"/>
      <c r="AJ51" s="20"/>
      <c r="AK51" s="20"/>
      <c r="AL51" s="20"/>
      <c r="AM51" s="20"/>
      <c r="AN51" s="20"/>
      <c r="AO51" s="20"/>
      <c r="AP51" s="20"/>
      <c r="AQ51" s="20"/>
      <c r="AR51" s="20"/>
      <c r="AS51" s="20"/>
      <c r="AT51" s="20"/>
      <c r="AU51" s="20"/>
      <c r="AV51" s="20"/>
      <c r="AW51" s="1"/>
    </row>
    <row r="52" spans="4:61" ht="18">
      <c r="AB52" s="21"/>
      <c r="AC52" s="23"/>
      <c r="AD52" s="24" t="s">
        <v>2</v>
      </c>
      <c r="AE52" s="23"/>
      <c r="AF52" s="20"/>
      <c r="AG52" s="20"/>
      <c r="AH52" s="20"/>
      <c r="AI52" s="25" t="s">
        <v>0</v>
      </c>
      <c r="AJ52" s="20"/>
      <c r="AK52" s="20"/>
      <c r="AL52" s="20"/>
      <c r="AM52" s="20"/>
      <c r="AN52" s="20"/>
      <c r="AO52" s="20"/>
      <c r="AP52" s="20"/>
      <c r="AQ52" s="20"/>
      <c r="AR52" s="20"/>
      <c r="AS52" s="20"/>
      <c r="AT52" s="20"/>
      <c r="AU52" s="20"/>
      <c r="AV52" s="20"/>
      <c r="AW52" s="1"/>
    </row>
    <row r="53" spans="4:61">
      <c r="AB53" s="21"/>
      <c r="AC53" s="20"/>
      <c r="AD53" s="20"/>
      <c r="AE53" s="20"/>
      <c r="AF53" s="20"/>
      <c r="AG53" s="20"/>
      <c r="AH53" s="20"/>
      <c r="AI53" s="20"/>
      <c r="AJ53" s="20"/>
      <c r="AK53" s="20"/>
      <c r="AL53" s="20"/>
      <c r="AM53" s="20"/>
      <c r="AN53" s="20"/>
      <c r="AO53" s="20"/>
      <c r="AP53" s="20"/>
      <c r="AQ53" s="20"/>
      <c r="AR53" s="20"/>
      <c r="AS53" s="20"/>
      <c r="AT53" s="20"/>
      <c r="AU53" s="20"/>
      <c r="AV53" s="23"/>
      <c r="AW53" s="1"/>
      <c r="AX53" s="4"/>
      <c r="AY53" s="4"/>
      <c r="AZ53" s="4"/>
      <c r="BA53" s="4"/>
      <c r="BB53" s="4"/>
      <c r="BC53" s="4"/>
      <c r="BD53" s="4"/>
      <c r="BE53" s="4"/>
      <c r="BF53" s="4"/>
      <c r="BG53" s="4"/>
      <c r="BH53" s="4"/>
    </row>
    <row r="54" spans="4:61">
      <c r="D54" s="32"/>
      <c r="AB54" s="21"/>
      <c r="AC54" s="20"/>
      <c r="AD54" s="20"/>
      <c r="AE54" s="20"/>
      <c r="AF54" s="20"/>
      <c r="AG54" s="20"/>
      <c r="AH54" s="20"/>
      <c r="AI54" s="20"/>
      <c r="AJ54" s="20"/>
      <c r="AK54" s="20" t="s">
        <v>1</v>
      </c>
      <c r="AL54" s="20"/>
      <c r="AM54" s="20"/>
      <c r="AN54" s="20"/>
      <c r="AO54" s="20"/>
      <c r="AP54" s="20"/>
      <c r="AQ54" s="20"/>
      <c r="AR54" s="20"/>
      <c r="AS54" s="20"/>
      <c r="AT54" s="20"/>
      <c r="AU54" s="20"/>
      <c r="AV54" s="26"/>
    </row>
    <row r="55" spans="4:61">
      <c r="AB55" s="21"/>
      <c r="AC55" s="20"/>
      <c r="AD55" s="20"/>
      <c r="AE55" s="20"/>
      <c r="AF55" s="20"/>
      <c r="AG55" s="20"/>
      <c r="AH55" s="20"/>
      <c r="AI55" s="20"/>
      <c r="AJ55" s="20"/>
      <c r="AK55" s="20"/>
      <c r="AL55" s="20"/>
      <c r="AM55" s="20"/>
      <c r="AN55" s="20"/>
      <c r="AO55" s="20"/>
      <c r="AP55" s="20"/>
      <c r="AQ55" s="20"/>
      <c r="AR55" s="20"/>
      <c r="AS55" s="20"/>
      <c r="AT55" s="20"/>
      <c r="AU55" s="20"/>
      <c r="AV55" s="26"/>
    </row>
    <row r="56" spans="4:61">
      <c r="D56" s="33"/>
      <c r="AB56" s="21"/>
      <c r="AC56" s="20"/>
      <c r="AD56" s="20"/>
      <c r="AE56" s="20"/>
      <c r="AF56" s="20"/>
      <c r="AG56" s="20"/>
      <c r="AH56" s="20"/>
      <c r="AI56" s="20"/>
      <c r="AJ56" s="20"/>
      <c r="AK56" s="20"/>
      <c r="AL56" s="20"/>
      <c r="AM56" s="20"/>
      <c r="AN56" s="20"/>
      <c r="AO56" s="20"/>
      <c r="AP56" s="20"/>
      <c r="AQ56" s="20"/>
      <c r="AR56" s="20"/>
      <c r="AS56" s="20"/>
      <c r="AT56" s="20"/>
      <c r="AU56" s="20"/>
      <c r="AV56" s="26"/>
    </row>
    <row r="57" spans="4:61">
      <c r="AB57" s="21"/>
      <c r="AC57" s="20"/>
      <c r="AD57" s="20"/>
      <c r="AE57" s="20"/>
      <c r="AF57" s="20"/>
      <c r="AG57" s="20"/>
      <c r="AH57" s="20"/>
      <c r="AI57" s="20"/>
      <c r="AJ57" s="20"/>
      <c r="AK57" s="20"/>
      <c r="AL57" s="20"/>
      <c r="AM57" s="20"/>
      <c r="AN57" s="20"/>
      <c r="AO57" s="20"/>
      <c r="AP57" s="20"/>
      <c r="AQ57" s="20"/>
      <c r="AR57" s="20"/>
      <c r="AS57" s="20"/>
      <c r="AT57" s="20"/>
      <c r="AU57" s="20"/>
      <c r="AV57" s="26"/>
    </row>
    <row r="58" spans="4:61">
      <c r="AB58" s="21"/>
      <c r="AC58" s="20"/>
      <c r="AD58" s="20"/>
      <c r="AE58" s="20"/>
      <c r="AF58" s="20"/>
      <c r="AG58" s="20"/>
      <c r="AH58" s="20"/>
      <c r="AI58" s="20"/>
      <c r="AJ58" s="20"/>
      <c r="AK58" s="20"/>
      <c r="AL58" s="20"/>
      <c r="AM58" s="20"/>
      <c r="AN58" s="20"/>
      <c r="AO58" s="20"/>
      <c r="AP58" s="20"/>
      <c r="AQ58" s="20"/>
      <c r="AR58" s="20"/>
      <c r="AS58" s="20"/>
      <c r="AT58" s="20"/>
      <c r="AU58" s="20"/>
      <c r="AV58" s="26"/>
    </row>
    <row r="59" spans="4:61">
      <c r="AB59" s="21"/>
      <c r="AC59" s="20"/>
      <c r="AD59" s="20"/>
      <c r="AE59" s="20"/>
      <c r="AF59" s="20"/>
      <c r="AG59" s="20"/>
      <c r="AH59" s="20"/>
      <c r="AI59" s="20"/>
      <c r="AJ59" s="20"/>
      <c r="AK59" s="20"/>
      <c r="AL59" s="20"/>
      <c r="AM59" s="20"/>
      <c r="AN59" s="20"/>
      <c r="AO59" s="20"/>
      <c r="AP59" s="20"/>
      <c r="AQ59" s="20"/>
      <c r="AR59" s="20"/>
      <c r="AS59" s="20"/>
      <c r="AT59" s="20"/>
      <c r="AU59" s="20"/>
      <c r="AV59" s="26"/>
    </row>
    <row r="60" spans="4:61">
      <c r="AB60" s="21"/>
      <c r="AC60" s="20"/>
      <c r="AD60" s="20"/>
      <c r="AE60" s="20"/>
      <c r="AF60" s="20"/>
      <c r="AG60" s="20"/>
      <c r="AH60" s="20"/>
      <c r="AI60" s="20"/>
      <c r="AJ60" s="20"/>
      <c r="AK60" s="20"/>
      <c r="AL60" s="20"/>
      <c r="AM60" s="20"/>
      <c r="AN60" s="20"/>
      <c r="AO60" s="20"/>
      <c r="AP60" s="20"/>
      <c r="AQ60" s="20"/>
      <c r="AR60" s="20"/>
      <c r="AS60" s="20"/>
      <c r="AT60" s="20"/>
      <c r="AU60" s="20"/>
      <c r="AV60" s="26"/>
    </row>
    <row r="61" spans="4:61">
      <c r="AB61" s="21"/>
      <c r="AC61" s="20"/>
      <c r="AD61" s="20"/>
      <c r="AE61" s="20"/>
      <c r="AF61" s="20"/>
      <c r="AG61" s="20"/>
      <c r="AH61" s="20"/>
      <c r="AI61" s="20"/>
      <c r="AJ61" s="20"/>
      <c r="AK61" s="20"/>
      <c r="AL61" s="20"/>
      <c r="AM61" s="20"/>
      <c r="AN61" s="20"/>
      <c r="AO61" s="20"/>
      <c r="AP61" s="20"/>
      <c r="AQ61" s="20"/>
      <c r="AR61" s="27"/>
      <c r="AS61" s="27"/>
      <c r="AT61" s="27"/>
      <c r="AU61" s="27"/>
      <c r="AV61" s="28"/>
    </row>
    <row r="62" spans="4:61">
      <c r="D62" s="33"/>
      <c r="AB62" s="3"/>
      <c r="AC62" s="3"/>
      <c r="AD62" s="3"/>
      <c r="AE62" s="3"/>
      <c r="AF62" s="3"/>
      <c r="AG62" s="3"/>
      <c r="AH62" s="3"/>
      <c r="AI62" s="3"/>
      <c r="AJ62" s="3"/>
      <c r="AK62" s="3"/>
      <c r="AL62" s="3"/>
      <c r="AM62" s="3"/>
      <c r="AN62" s="3"/>
      <c r="AO62" s="3"/>
      <c r="AP62" s="3"/>
      <c r="AQ62" s="3"/>
    </row>
    <row r="64" spans="4:61">
      <c r="D64" s="33"/>
    </row>
    <row r="67" spans="4:4">
      <c r="D67" s="33"/>
    </row>
  </sheetData>
  <pageMargins left="0.2" right="0.2" top="0.25" bottom="0.25" header="0.3" footer="0.3"/>
  <pageSetup fitToWidth="2" fitToHeight="0" orientation="landscape" horizontalDpi="360" verticalDpi="360" r:id="rId1"/>
  <drawing r:id="rId2"/>
</worksheet>
</file>

<file path=xl/worksheets/sheet6.xml><?xml version="1.0" encoding="utf-8"?>
<worksheet xmlns="http://schemas.openxmlformats.org/spreadsheetml/2006/main" xmlns:r="http://schemas.openxmlformats.org/officeDocument/2006/relationships">
  <sheetPr>
    <pageSetUpPr fitToPage="1"/>
  </sheetPr>
  <dimension ref="B2:BK67"/>
  <sheetViews>
    <sheetView showGridLines="0" topLeftCell="A13" zoomScale="73" zoomScaleNormal="73" workbookViewId="0">
      <selection activeCell="AW23" sqref="AW23"/>
    </sheetView>
  </sheetViews>
  <sheetFormatPr defaultRowHeight="15"/>
  <cols>
    <col min="1" max="5" width="3.28515625" customWidth="1"/>
    <col min="6" max="405" width="3.140625" customWidth="1"/>
  </cols>
  <sheetData>
    <row r="2" spans="2:63">
      <c r="B2" t="s">
        <v>46</v>
      </c>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row>
    <row r="3" spans="2:63">
      <c r="B3" t="s">
        <v>47</v>
      </c>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row>
    <row r="4" spans="2:63">
      <c r="B4" s="32" t="s">
        <v>59</v>
      </c>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row>
    <row r="5" spans="2:63">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row>
    <row r="6" spans="2:63">
      <c r="AD6" s="30"/>
      <c r="AE6" s="30"/>
      <c r="AF6" s="30"/>
      <c r="AG6" s="30"/>
      <c r="AH6" s="30"/>
      <c r="AI6" s="30"/>
      <c r="AJ6" s="30"/>
      <c r="AK6" s="30"/>
      <c r="AL6" s="30" t="s">
        <v>45</v>
      </c>
      <c r="AM6" s="30"/>
      <c r="AN6" s="30"/>
      <c r="AO6" s="30"/>
      <c r="AP6" s="30"/>
      <c r="AQ6" s="30"/>
      <c r="AR6" s="30"/>
      <c r="AS6" s="30"/>
      <c r="AT6" s="30"/>
      <c r="AU6" s="30"/>
      <c r="AV6" s="30"/>
      <c r="AW6" s="30"/>
      <c r="AX6" s="30"/>
      <c r="AY6" s="30"/>
      <c r="AZ6" s="30"/>
      <c r="BA6" s="30"/>
      <c r="BB6" s="30"/>
      <c r="BC6" s="30"/>
      <c r="BD6" s="30"/>
      <c r="BE6" s="30"/>
      <c r="BF6" s="30"/>
      <c r="BG6" s="30"/>
      <c r="BH6" s="30"/>
      <c r="BI6" s="30"/>
      <c r="BJ6" s="30"/>
      <c r="BK6" s="30"/>
    </row>
    <row r="7" spans="2:63">
      <c r="AD7" s="30"/>
      <c r="AE7" s="30"/>
      <c r="AF7" s="30"/>
      <c r="AG7" s="30"/>
      <c r="AH7" s="30"/>
      <c r="AI7" s="30"/>
      <c r="AJ7" s="30"/>
      <c r="AK7" s="30"/>
      <c r="AL7" s="30"/>
      <c r="AM7" s="30"/>
      <c r="AN7" s="30"/>
      <c r="AO7" s="30"/>
      <c r="AP7" s="30"/>
      <c r="AQ7" s="30"/>
      <c r="AR7" s="30"/>
      <c r="AS7" s="30"/>
      <c r="AT7" s="30"/>
      <c r="AU7" s="30"/>
      <c r="AV7" s="30"/>
      <c r="AW7" s="30"/>
      <c r="AX7" s="30"/>
      <c r="AY7" s="30"/>
      <c r="AZ7" s="30"/>
      <c r="BA7" s="30"/>
      <c r="BB7" s="30"/>
      <c r="BC7" s="30"/>
      <c r="BD7" s="30"/>
      <c r="BE7" s="30"/>
      <c r="BF7" s="30"/>
      <c r="BG7" s="30"/>
      <c r="BH7" s="30"/>
      <c r="BI7" s="30"/>
      <c r="BJ7" s="30"/>
      <c r="BK7" s="30"/>
    </row>
    <row r="8" spans="2:63">
      <c r="AD8" s="30"/>
      <c r="AE8" s="30"/>
      <c r="AF8" s="30"/>
      <c r="AG8" s="30"/>
      <c r="AH8" s="30"/>
      <c r="AI8" s="30"/>
      <c r="AJ8" s="30"/>
      <c r="AK8" s="30"/>
      <c r="AL8" s="30"/>
      <c r="AM8" s="30"/>
      <c r="AN8" s="30"/>
      <c r="AO8" s="30"/>
      <c r="AP8" s="30"/>
      <c r="AQ8" s="30"/>
      <c r="AR8" s="30"/>
      <c r="AS8" s="30"/>
      <c r="AT8" s="30"/>
      <c r="AU8" s="30"/>
      <c r="AV8" s="30"/>
      <c r="AW8" s="30"/>
      <c r="AX8" s="30"/>
      <c r="AY8" s="30"/>
      <c r="AZ8" s="30"/>
      <c r="BA8" s="30"/>
      <c r="BB8" s="30"/>
      <c r="BC8" s="30"/>
      <c r="BD8" s="30"/>
      <c r="BE8" s="30"/>
      <c r="BF8" s="30"/>
      <c r="BG8" s="30"/>
      <c r="BH8" s="30"/>
      <c r="BI8" s="30"/>
      <c r="BJ8" s="30"/>
      <c r="BK8" s="30"/>
    </row>
    <row r="9" spans="2:63">
      <c r="AD9" s="31"/>
      <c r="AE9" s="31"/>
      <c r="AF9" s="31"/>
      <c r="AG9" s="31"/>
      <c r="AH9" s="31"/>
      <c r="AI9" s="31"/>
      <c r="AJ9" s="31"/>
      <c r="AK9" s="31"/>
      <c r="AL9" s="31"/>
      <c r="AM9" s="31"/>
      <c r="AN9" s="31"/>
      <c r="AO9" s="31"/>
      <c r="AP9" s="31"/>
      <c r="AQ9" s="31"/>
      <c r="AR9" s="31"/>
      <c r="AS9" s="31"/>
      <c r="AT9" s="31"/>
      <c r="AU9" s="31"/>
      <c r="AV9" s="31"/>
      <c r="AW9" s="31"/>
      <c r="AX9" s="31"/>
      <c r="AY9" s="31"/>
      <c r="AZ9" s="31"/>
      <c r="BA9" s="31"/>
      <c r="BB9" s="31"/>
      <c r="BC9" s="31"/>
      <c r="BD9" s="31"/>
      <c r="BE9" s="31"/>
      <c r="BF9" s="31"/>
      <c r="BG9" s="31"/>
      <c r="BH9" s="31"/>
      <c r="BI9" s="31"/>
      <c r="BJ9" s="31"/>
      <c r="BK9" s="31"/>
    </row>
    <row r="10" spans="2:63">
      <c r="AD10" s="38"/>
      <c r="AE10" s="39"/>
      <c r="AF10" s="39"/>
      <c r="AG10" s="39"/>
      <c r="AH10" s="40"/>
      <c r="AI10" s="18"/>
      <c r="AJ10" s="19"/>
      <c r="AK10" s="19"/>
      <c r="AL10" s="19"/>
      <c r="AM10" s="19"/>
      <c r="AN10" s="19"/>
      <c r="AO10" s="19"/>
      <c r="AP10" s="19"/>
      <c r="AQ10" s="19"/>
      <c r="AR10" s="19"/>
      <c r="AS10" s="19"/>
      <c r="AT10" s="19"/>
      <c r="AU10" s="19"/>
      <c r="AV10" s="19"/>
      <c r="AW10" s="19"/>
      <c r="AX10" s="19"/>
      <c r="AY10" s="19"/>
      <c r="AZ10" s="19"/>
      <c r="BA10" s="19"/>
      <c r="BB10" s="19"/>
      <c r="BC10" s="19"/>
      <c r="BD10" s="19"/>
      <c r="BE10" s="19"/>
      <c r="BF10" s="19"/>
      <c r="BG10" s="19"/>
      <c r="BH10" s="19"/>
      <c r="BI10" s="19"/>
      <c r="BJ10" s="19"/>
      <c r="BK10" s="19"/>
    </row>
    <row r="11" spans="2:63">
      <c r="AD11" s="38"/>
      <c r="AE11" s="39" t="s">
        <v>8</v>
      </c>
      <c r="AF11" s="39"/>
      <c r="AG11" s="39"/>
      <c r="AH11" s="40"/>
      <c r="AI11" s="20"/>
      <c r="AJ11" s="20"/>
      <c r="AK11" s="20"/>
      <c r="AL11" s="20"/>
      <c r="AM11" s="20"/>
      <c r="AN11" s="20"/>
      <c r="AO11" s="20"/>
      <c r="AP11" s="20"/>
      <c r="AQ11" s="20"/>
      <c r="AR11" s="20"/>
      <c r="AS11" s="20"/>
      <c r="AT11" s="20"/>
      <c r="AU11" s="20"/>
      <c r="AV11" s="20"/>
      <c r="AW11" s="20"/>
      <c r="AX11" s="20"/>
      <c r="AY11" s="20"/>
      <c r="AZ11" s="20"/>
      <c r="BA11" s="20"/>
      <c r="BB11" s="20"/>
      <c r="BC11" s="20"/>
      <c r="BD11" s="20"/>
      <c r="BE11" s="20"/>
      <c r="BF11" s="20"/>
      <c r="BG11" s="20"/>
      <c r="BH11" s="20"/>
      <c r="BI11" s="20"/>
      <c r="BJ11" s="20"/>
      <c r="BK11" s="20"/>
    </row>
    <row r="12" spans="2:63">
      <c r="AD12" s="38"/>
      <c r="AE12" s="39"/>
      <c r="AF12" s="39"/>
      <c r="AG12" s="39"/>
      <c r="AH12" s="40"/>
      <c r="AI12" s="20"/>
      <c r="AJ12" s="20"/>
      <c r="AK12" s="20"/>
      <c r="AL12" s="20"/>
      <c r="AM12" s="20"/>
      <c r="AN12" s="20"/>
      <c r="AO12" s="20"/>
      <c r="AP12" s="20"/>
      <c r="AQ12" s="20"/>
      <c r="AR12" s="20"/>
      <c r="AS12" s="20"/>
      <c r="AT12" s="20"/>
      <c r="AU12" s="20"/>
      <c r="AV12" s="20"/>
      <c r="AW12" s="20"/>
      <c r="AX12" s="20"/>
      <c r="AY12" s="20"/>
      <c r="AZ12" s="20"/>
      <c r="BA12" s="20"/>
      <c r="BB12" s="20"/>
      <c r="BC12" s="20"/>
      <c r="BD12" s="20"/>
      <c r="BE12" s="20"/>
      <c r="BF12" s="20"/>
      <c r="BG12" s="20"/>
      <c r="BH12" s="20"/>
      <c r="BI12" s="20"/>
      <c r="BJ12" s="20"/>
      <c r="BK12" s="20"/>
    </row>
    <row r="13" spans="2:63">
      <c r="AD13" s="38"/>
      <c r="AE13" s="39"/>
      <c r="AF13" s="39"/>
      <c r="AG13" s="39"/>
      <c r="AH13" s="40"/>
      <c r="AI13" s="20"/>
      <c r="AJ13" s="20"/>
      <c r="AK13" s="20"/>
      <c r="AL13" s="20"/>
      <c r="AM13" s="20"/>
      <c r="AN13" s="20"/>
      <c r="AO13" s="20"/>
      <c r="AP13" s="20"/>
      <c r="AQ13" s="20"/>
      <c r="AR13" s="20"/>
      <c r="AS13" s="20"/>
      <c r="AT13" s="20"/>
      <c r="AU13" s="20"/>
      <c r="AV13" s="20"/>
      <c r="AW13" s="20"/>
      <c r="AX13" s="20"/>
      <c r="AY13" s="20"/>
      <c r="AZ13" s="20"/>
      <c r="BA13" s="20"/>
      <c r="BB13" s="20"/>
      <c r="BC13" s="20"/>
      <c r="BD13" s="20"/>
      <c r="BE13" s="20"/>
      <c r="BF13" s="20"/>
      <c r="BG13" s="20"/>
      <c r="BH13" s="20"/>
      <c r="BI13" s="20"/>
      <c r="BJ13" s="20"/>
      <c r="BK13" s="20"/>
    </row>
    <row r="14" spans="2:63">
      <c r="AD14" s="14"/>
      <c r="AE14" s="15"/>
      <c r="AF14" s="15"/>
      <c r="AG14" s="15"/>
      <c r="AH14" s="16"/>
      <c r="AI14" s="21"/>
      <c r="AJ14" s="20"/>
      <c r="AK14" s="20"/>
      <c r="AL14" s="20"/>
      <c r="AM14" s="20"/>
      <c r="AN14" s="20"/>
      <c r="AO14" s="20"/>
      <c r="AP14" s="20"/>
      <c r="AQ14" s="20"/>
      <c r="AR14" s="20"/>
      <c r="AS14" s="20"/>
      <c r="AT14" s="20"/>
      <c r="AU14" s="20"/>
      <c r="AV14" s="20"/>
      <c r="AW14" s="20"/>
      <c r="AX14" s="20"/>
      <c r="AY14" s="20"/>
      <c r="AZ14" s="20"/>
      <c r="BA14" s="20"/>
      <c r="BB14" s="20"/>
      <c r="BC14" s="20"/>
      <c r="BD14" s="20"/>
      <c r="BE14" s="20"/>
      <c r="BF14" s="20"/>
      <c r="BG14" s="20"/>
      <c r="BH14" s="20"/>
      <c r="BI14" s="20"/>
      <c r="BJ14" s="20"/>
      <c r="BK14" s="20"/>
    </row>
    <row r="15" spans="2:63">
      <c r="H15" s="7"/>
      <c r="I15" s="8"/>
      <c r="J15" s="8"/>
      <c r="K15" s="8"/>
      <c r="L15" s="8"/>
      <c r="M15" s="8"/>
      <c r="N15" s="8"/>
      <c r="O15" s="8"/>
      <c r="P15" s="8"/>
      <c r="Q15" s="8"/>
      <c r="R15" s="8"/>
      <c r="S15" s="8"/>
      <c r="T15" s="8"/>
      <c r="U15" s="8"/>
      <c r="V15" s="8"/>
      <c r="W15" s="8"/>
      <c r="X15" s="8"/>
      <c r="Y15" s="8"/>
      <c r="Z15" s="8"/>
      <c r="AA15" s="8"/>
      <c r="AB15" s="8"/>
      <c r="AC15" s="8"/>
      <c r="AD15" s="8"/>
      <c r="AE15" s="8"/>
      <c r="AF15" s="8"/>
      <c r="AG15" s="8"/>
      <c r="AH15" s="8"/>
      <c r="AI15" s="21"/>
      <c r="AJ15" s="20"/>
      <c r="AK15" s="20"/>
      <c r="AL15" s="20"/>
      <c r="AM15" s="20"/>
      <c r="AN15" s="20"/>
      <c r="AO15" s="20"/>
      <c r="AP15" s="20"/>
      <c r="AQ15" s="20"/>
      <c r="AR15" s="20"/>
      <c r="AS15" s="20"/>
      <c r="AT15" s="20"/>
      <c r="AU15" s="20"/>
      <c r="AV15" s="20"/>
      <c r="AW15" s="20"/>
      <c r="AX15" s="20"/>
      <c r="AY15" s="20"/>
      <c r="AZ15" s="20"/>
      <c r="BA15" s="20"/>
      <c r="BB15" s="20"/>
      <c r="BC15" s="20"/>
      <c r="BD15" s="20"/>
      <c r="BE15" s="20"/>
      <c r="BF15" s="20"/>
      <c r="BG15" s="20"/>
      <c r="BH15" s="20"/>
      <c r="BI15" s="20"/>
      <c r="BJ15" s="20"/>
      <c r="BK15" s="20"/>
    </row>
    <row r="16" spans="2:63">
      <c r="H16" s="9"/>
      <c r="I16" s="10"/>
      <c r="J16" s="10"/>
      <c r="K16" s="10"/>
      <c r="L16" s="10"/>
      <c r="M16" s="10"/>
      <c r="N16" s="10"/>
      <c r="O16" s="10"/>
      <c r="P16" s="10"/>
      <c r="Q16" s="10"/>
      <c r="R16" s="10"/>
      <c r="S16" s="10"/>
      <c r="T16" s="10"/>
      <c r="U16" s="10"/>
      <c r="V16" s="10"/>
      <c r="W16" s="10"/>
      <c r="X16" s="10"/>
      <c r="Y16" s="10"/>
      <c r="Z16" s="10"/>
      <c r="AA16" s="10"/>
      <c r="AB16" s="10"/>
      <c r="AC16" s="10"/>
      <c r="AD16" s="10"/>
      <c r="AE16" s="10"/>
      <c r="AF16" s="11"/>
      <c r="AG16" s="10"/>
      <c r="AH16" s="12"/>
      <c r="AI16" s="20"/>
      <c r="AJ16" s="20"/>
      <c r="AK16" s="20"/>
      <c r="AL16" s="25" t="s">
        <v>44</v>
      </c>
      <c r="AM16" s="20"/>
      <c r="AN16" s="20"/>
      <c r="AO16" s="20"/>
      <c r="AP16" s="20"/>
      <c r="AQ16" s="20"/>
      <c r="AR16" s="20"/>
      <c r="AS16" s="20"/>
      <c r="AT16" s="20"/>
      <c r="AU16" s="20"/>
      <c r="AV16" s="20"/>
      <c r="AW16" s="20"/>
      <c r="AX16" s="20"/>
      <c r="AY16" s="20"/>
      <c r="AZ16" s="20"/>
      <c r="BA16" s="20"/>
      <c r="BB16" s="20"/>
      <c r="BC16" s="20"/>
      <c r="BD16" s="20"/>
      <c r="BE16" s="20"/>
      <c r="BF16" s="20"/>
      <c r="BG16" s="20"/>
      <c r="BH16" s="20"/>
      <c r="BI16" s="20"/>
      <c r="BJ16" s="20"/>
      <c r="BK16" s="20"/>
    </row>
    <row r="17" spans="8:63">
      <c r="H17" s="9"/>
      <c r="I17" s="10"/>
      <c r="J17" s="10"/>
      <c r="K17" s="10"/>
      <c r="L17" s="10"/>
      <c r="M17" s="10"/>
      <c r="N17" s="10"/>
      <c r="O17" s="10"/>
      <c r="P17" s="10"/>
      <c r="Q17" s="10"/>
      <c r="R17" s="10"/>
      <c r="S17" s="10"/>
      <c r="T17" s="10"/>
      <c r="U17" s="10"/>
      <c r="V17" s="10"/>
      <c r="W17" s="10"/>
      <c r="X17" s="10"/>
      <c r="Y17" s="10"/>
      <c r="Z17" s="10"/>
      <c r="AA17" s="10"/>
      <c r="AB17" s="10"/>
      <c r="AC17" s="10"/>
      <c r="AD17" s="10"/>
      <c r="AE17" s="10"/>
      <c r="AF17" s="11"/>
      <c r="AG17" s="10"/>
      <c r="AH17" s="12"/>
      <c r="AI17" s="20"/>
      <c r="AJ17" s="20"/>
      <c r="AK17" s="20"/>
      <c r="AL17" s="20"/>
      <c r="AM17" s="20"/>
      <c r="AN17" s="20"/>
      <c r="AO17" s="20"/>
      <c r="AP17" s="20"/>
      <c r="AQ17" s="20"/>
      <c r="AR17" s="20"/>
      <c r="AS17" s="20"/>
      <c r="AT17" s="20"/>
      <c r="AU17" s="20"/>
      <c r="AV17" s="20"/>
      <c r="AW17" s="20"/>
      <c r="AX17" s="20"/>
      <c r="AY17" s="20"/>
      <c r="AZ17" s="20"/>
      <c r="BA17" s="20"/>
      <c r="BB17" s="20"/>
      <c r="BC17" s="20"/>
      <c r="BD17" s="20"/>
      <c r="BE17" s="20"/>
      <c r="BF17" s="20"/>
      <c r="BG17" s="20"/>
      <c r="BH17" s="20"/>
      <c r="BI17" s="20"/>
      <c r="BJ17" s="20"/>
      <c r="BK17" s="20"/>
    </row>
    <row r="18" spans="8:63">
      <c r="H18" s="9"/>
      <c r="I18" s="10"/>
      <c r="J18" s="10"/>
      <c r="K18" s="10"/>
      <c r="L18" s="10"/>
      <c r="M18" s="10"/>
      <c r="N18" s="10"/>
      <c r="O18" s="10"/>
      <c r="P18" s="10"/>
      <c r="Q18" s="10"/>
      <c r="R18" s="10"/>
      <c r="S18" s="10"/>
      <c r="T18" s="10"/>
      <c r="U18" s="10"/>
      <c r="V18" s="10"/>
      <c r="W18" s="10"/>
      <c r="X18" s="10"/>
      <c r="Y18" s="10"/>
      <c r="Z18" s="10"/>
      <c r="AA18" s="10"/>
      <c r="AB18" s="10"/>
      <c r="AC18" s="10"/>
      <c r="AD18" s="10"/>
      <c r="AE18" s="10"/>
      <c r="AF18" s="11"/>
      <c r="AG18" s="10"/>
      <c r="AH18" s="12"/>
      <c r="AI18" s="20"/>
      <c r="AJ18" s="20"/>
      <c r="AK18" s="20"/>
      <c r="AL18" s="20"/>
      <c r="AM18" s="20"/>
      <c r="AN18" s="20"/>
      <c r="AO18" s="20"/>
      <c r="AP18" s="20"/>
      <c r="AQ18" s="20"/>
      <c r="AR18" s="20"/>
      <c r="AS18" s="20"/>
      <c r="AT18" s="20"/>
      <c r="AU18" s="20"/>
      <c r="AV18" s="20"/>
      <c r="AW18" s="20"/>
      <c r="AX18" s="20"/>
      <c r="AY18" s="20"/>
      <c r="AZ18" s="20"/>
      <c r="BA18" s="20"/>
      <c r="BB18" s="20"/>
      <c r="BC18" s="20"/>
      <c r="BD18" s="20"/>
      <c r="BE18" s="20"/>
      <c r="BF18" s="20"/>
      <c r="BG18" s="20"/>
      <c r="BH18" s="20"/>
      <c r="BI18" s="20"/>
      <c r="BJ18" s="20"/>
      <c r="BK18" s="20"/>
    </row>
    <row r="19" spans="8:63">
      <c r="H19" s="9"/>
      <c r="I19" s="10"/>
      <c r="J19" s="10"/>
      <c r="K19" s="10"/>
      <c r="L19" s="10"/>
      <c r="M19" s="10"/>
      <c r="N19" s="10"/>
      <c r="O19" s="10"/>
      <c r="P19" s="10"/>
      <c r="Q19" s="10"/>
      <c r="R19" s="10"/>
      <c r="S19" s="10"/>
      <c r="T19" s="10"/>
      <c r="U19" s="10"/>
      <c r="V19" s="10"/>
      <c r="W19" s="10"/>
      <c r="X19" s="10"/>
      <c r="Y19" s="10"/>
      <c r="Z19" s="10"/>
      <c r="AA19" s="10"/>
      <c r="AB19" s="10"/>
      <c r="AC19" s="10"/>
      <c r="AD19" s="10"/>
      <c r="AE19" s="10"/>
      <c r="AF19" s="11"/>
      <c r="AG19" s="10"/>
      <c r="AH19" s="12"/>
      <c r="AI19" s="20"/>
      <c r="AJ19" s="20"/>
      <c r="AK19" s="20"/>
      <c r="AL19" s="20"/>
      <c r="AM19" s="20"/>
      <c r="AN19" s="20"/>
      <c r="AO19" s="20"/>
      <c r="AP19" s="20"/>
      <c r="AQ19" s="20"/>
      <c r="AR19" s="20"/>
      <c r="AS19" s="20"/>
      <c r="AT19" s="20"/>
      <c r="AU19" s="20"/>
      <c r="AV19" s="20"/>
      <c r="AW19" s="20"/>
      <c r="AX19" s="20"/>
      <c r="AY19" s="20"/>
      <c r="AZ19" s="20"/>
      <c r="BA19" s="20"/>
      <c r="BB19" s="20"/>
      <c r="BC19" s="20"/>
      <c r="BD19" s="20"/>
      <c r="BE19" s="20"/>
      <c r="BF19" s="20"/>
      <c r="BG19" s="20"/>
      <c r="BH19" s="20"/>
      <c r="BI19" s="20"/>
      <c r="BJ19" s="20"/>
      <c r="BK19" s="20"/>
    </row>
    <row r="20" spans="8:63">
      <c r="H20" s="9"/>
      <c r="I20" s="10"/>
      <c r="J20" s="10"/>
      <c r="K20" s="10"/>
      <c r="L20" s="10"/>
      <c r="M20" s="10"/>
      <c r="N20" s="10"/>
      <c r="O20" s="10"/>
      <c r="P20" s="10"/>
      <c r="Q20" s="10"/>
      <c r="R20" s="10"/>
      <c r="S20" s="10"/>
      <c r="T20" s="10"/>
      <c r="U20" s="10"/>
      <c r="V20" s="10"/>
      <c r="W20" s="10"/>
      <c r="X20" s="10"/>
      <c r="Y20" s="10"/>
      <c r="Z20" s="10"/>
      <c r="AA20" s="10"/>
      <c r="AB20" s="10"/>
      <c r="AC20" s="10"/>
      <c r="AD20" s="10"/>
      <c r="AE20" s="10"/>
      <c r="AF20" s="11"/>
      <c r="AG20" s="10"/>
      <c r="AH20" s="12"/>
      <c r="AI20" s="20"/>
      <c r="AJ20" s="20"/>
      <c r="AK20" s="20"/>
      <c r="AL20" s="20"/>
      <c r="AM20" s="20"/>
      <c r="AN20" s="20"/>
      <c r="AO20" s="20"/>
      <c r="AP20" s="20"/>
      <c r="AQ20" s="20"/>
      <c r="AR20" s="20"/>
      <c r="AS20" s="20"/>
      <c r="AT20" s="20"/>
      <c r="AU20" s="20"/>
      <c r="AV20" s="20"/>
      <c r="AW20" s="20"/>
      <c r="AX20" s="20"/>
      <c r="AY20" s="20"/>
      <c r="AZ20" s="20"/>
      <c r="BA20" s="20"/>
      <c r="BB20" s="20"/>
      <c r="BC20" s="20"/>
      <c r="BD20" s="20"/>
      <c r="BE20" s="20"/>
      <c r="BF20" s="20"/>
      <c r="BG20" s="20"/>
      <c r="BH20" s="20"/>
      <c r="BI20" s="20"/>
      <c r="BJ20" s="20"/>
      <c r="BK20" s="20"/>
    </row>
    <row r="21" spans="8:63">
      <c r="H21" s="9"/>
      <c r="I21" s="10"/>
      <c r="J21" s="10"/>
      <c r="K21" s="10"/>
      <c r="L21" s="10"/>
      <c r="M21" s="10"/>
      <c r="N21" s="10"/>
      <c r="O21" s="10"/>
      <c r="P21" s="10"/>
      <c r="Q21" s="10"/>
      <c r="R21" s="10"/>
      <c r="S21" s="10"/>
      <c r="T21" s="10"/>
      <c r="U21" s="10"/>
      <c r="V21" s="10"/>
      <c r="W21" s="10"/>
      <c r="X21" s="10"/>
      <c r="Y21" s="10"/>
      <c r="Z21" s="10"/>
      <c r="AA21" s="10"/>
      <c r="AB21" s="10"/>
      <c r="AC21" s="10"/>
      <c r="AD21" s="10"/>
      <c r="AE21" s="10"/>
      <c r="AF21" s="11"/>
      <c r="AG21" s="10"/>
      <c r="AH21" s="12"/>
      <c r="AI21" s="20"/>
      <c r="AJ21" s="20"/>
      <c r="AK21" s="20"/>
      <c r="AL21" s="20"/>
      <c r="AM21" s="20"/>
      <c r="AN21" s="20"/>
      <c r="AO21" s="20"/>
      <c r="AP21" s="20"/>
      <c r="AQ21" s="20"/>
      <c r="AR21" s="20"/>
      <c r="AS21" s="20"/>
      <c r="AT21" s="20"/>
      <c r="AU21" s="20"/>
      <c r="AV21" s="20"/>
      <c r="AW21" s="20"/>
      <c r="AX21" s="20"/>
      <c r="AY21" s="20"/>
      <c r="AZ21" s="20"/>
      <c r="BA21" s="20"/>
      <c r="BB21" s="20"/>
      <c r="BC21" s="20"/>
      <c r="BD21" s="20"/>
      <c r="BE21" s="20"/>
      <c r="BF21" s="20"/>
      <c r="BG21" s="20"/>
      <c r="BH21" s="20"/>
      <c r="BI21" s="20"/>
      <c r="BJ21" s="20"/>
      <c r="BK21" s="20"/>
    </row>
    <row r="22" spans="8:63">
      <c r="H22" s="9"/>
      <c r="I22" s="10"/>
      <c r="J22" s="10"/>
      <c r="K22" s="10"/>
      <c r="L22" s="10"/>
      <c r="M22" s="10"/>
      <c r="N22" s="10"/>
      <c r="O22" s="10"/>
      <c r="P22" s="10"/>
      <c r="Q22" s="10"/>
      <c r="R22" s="10"/>
      <c r="S22" s="10"/>
      <c r="T22" s="10"/>
      <c r="U22" s="10"/>
      <c r="V22" s="10"/>
      <c r="W22" s="10"/>
      <c r="X22" s="10"/>
      <c r="Y22" s="10"/>
      <c r="Z22" s="10"/>
      <c r="AA22" s="10"/>
      <c r="AB22" s="10"/>
      <c r="AC22" s="10"/>
      <c r="AD22" s="10"/>
      <c r="AE22" s="10"/>
      <c r="AF22" s="11"/>
      <c r="AG22" s="10"/>
      <c r="AH22" s="12"/>
      <c r="AI22" s="20"/>
      <c r="AJ22" s="20"/>
      <c r="AK22" s="20"/>
      <c r="AL22" s="20"/>
      <c r="AM22" s="20"/>
      <c r="AN22" s="20"/>
      <c r="AO22" s="20"/>
      <c r="AP22" s="20"/>
      <c r="AQ22" s="20"/>
      <c r="AR22" s="20"/>
      <c r="AS22" s="20"/>
      <c r="AT22" s="20"/>
      <c r="AU22" s="20"/>
      <c r="AV22" s="20"/>
      <c r="AW22" s="20"/>
      <c r="AX22" s="20"/>
      <c r="AY22" s="20"/>
      <c r="AZ22" s="20"/>
      <c r="BA22" s="20"/>
      <c r="BB22" s="20"/>
      <c r="BC22" s="20"/>
      <c r="BD22" s="20"/>
      <c r="BE22" s="20"/>
      <c r="BF22" s="20"/>
      <c r="BG22" s="20"/>
      <c r="BH22" s="20"/>
      <c r="BI22" s="20"/>
      <c r="BJ22" s="20"/>
      <c r="BK22" s="20"/>
    </row>
    <row r="23" spans="8:63">
      <c r="H23" s="9"/>
      <c r="I23" s="10"/>
      <c r="J23" s="10"/>
      <c r="K23" s="10"/>
      <c r="L23" s="10"/>
      <c r="M23" s="10"/>
      <c r="N23" s="10"/>
      <c r="O23" s="10"/>
      <c r="P23" s="10"/>
      <c r="Q23" s="10"/>
      <c r="R23" s="10"/>
      <c r="S23" s="10"/>
      <c r="T23" s="10"/>
      <c r="U23" s="10"/>
      <c r="V23" s="10"/>
      <c r="W23" s="10"/>
      <c r="X23" s="10"/>
      <c r="Y23" s="10"/>
      <c r="Z23" s="10"/>
      <c r="AA23" s="10"/>
      <c r="AB23" s="10"/>
      <c r="AC23" s="10"/>
      <c r="AD23" s="10"/>
      <c r="AE23" s="10"/>
      <c r="AF23" s="11"/>
      <c r="AG23" s="10"/>
      <c r="AH23" s="12"/>
      <c r="AI23" s="20"/>
      <c r="AJ23" s="20"/>
      <c r="AK23" s="20"/>
      <c r="AL23" s="20"/>
      <c r="AM23" s="20"/>
      <c r="AN23" s="20"/>
      <c r="AO23" s="20"/>
      <c r="AP23" s="20"/>
      <c r="AQ23" s="20"/>
      <c r="AR23" s="20"/>
      <c r="AS23" s="20"/>
      <c r="AT23" s="20"/>
      <c r="AU23" s="20"/>
      <c r="AV23" s="20"/>
      <c r="AW23" s="20"/>
      <c r="AX23" s="20"/>
      <c r="AY23" s="20"/>
      <c r="AZ23" s="20"/>
      <c r="BA23" s="20"/>
      <c r="BB23" s="20"/>
      <c r="BC23" s="20"/>
      <c r="BD23" s="20"/>
      <c r="BE23" s="20"/>
      <c r="BF23" s="20"/>
      <c r="BG23" s="20"/>
      <c r="BH23" s="20"/>
      <c r="BI23" s="20"/>
      <c r="BJ23" s="20"/>
      <c r="BK23" s="20"/>
    </row>
    <row r="24" spans="8:63">
      <c r="H24" s="9"/>
      <c r="I24" s="10"/>
      <c r="J24" s="10"/>
      <c r="K24" s="10"/>
      <c r="L24" s="10"/>
      <c r="M24" s="10"/>
      <c r="N24" s="10"/>
      <c r="O24" s="10"/>
      <c r="P24" s="10"/>
      <c r="Q24" s="10"/>
      <c r="R24" s="10"/>
      <c r="S24" s="10"/>
      <c r="T24" s="10"/>
      <c r="U24" s="10"/>
      <c r="V24" s="10"/>
      <c r="W24" s="10"/>
      <c r="X24" s="10"/>
      <c r="Y24" s="10"/>
      <c r="Z24" s="10"/>
      <c r="AA24" s="10"/>
      <c r="AB24" s="10"/>
      <c r="AC24" s="10"/>
      <c r="AD24" s="10"/>
      <c r="AE24" s="10"/>
      <c r="AF24" s="11"/>
      <c r="AG24" s="10"/>
      <c r="AH24" s="12"/>
      <c r="AI24" s="20"/>
      <c r="AJ24" s="20"/>
      <c r="AK24" s="20"/>
      <c r="AL24" s="20"/>
      <c r="AM24" s="20"/>
      <c r="AN24" s="20"/>
      <c r="AO24" s="20"/>
      <c r="AP24" s="20"/>
      <c r="AQ24" s="20"/>
      <c r="AR24" s="20"/>
      <c r="AS24" s="20"/>
      <c r="AT24" s="20"/>
      <c r="AU24" s="20"/>
      <c r="AV24" s="20"/>
      <c r="AW24" s="20"/>
      <c r="AX24" s="20"/>
      <c r="AY24" s="20"/>
      <c r="AZ24" s="20"/>
      <c r="BA24" s="20"/>
      <c r="BB24" s="20"/>
      <c r="BC24" s="20"/>
      <c r="BD24" s="20"/>
      <c r="BE24" s="20"/>
      <c r="BF24" s="20"/>
      <c r="BG24" s="20"/>
      <c r="BH24" s="20"/>
      <c r="BI24" s="20"/>
      <c r="BJ24" s="20"/>
      <c r="BK24" s="20"/>
    </row>
    <row r="25" spans="8:63">
      <c r="H25" s="9"/>
      <c r="I25" s="10"/>
      <c r="J25" s="10"/>
      <c r="K25" s="10"/>
      <c r="L25" s="10"/>
      <c r="M25" s="10"/>
      <c r="N25" s="10"/>
      <c r="O25" s="10"/>
      <c r="P25" s="10"/>
      <c r="Q25" s="10"/>
      <c r="R25" s="10"/>
      <c r="S25" s="10"/>
      <c r="T25" s="10"/>
      <c r="U25" s="10"/>
      <c r="V25" s="10"/>
      <c r="W25" s="10"/>
      <c r="X25" s="10"/>
      <c r="Y25" s="10"/>
      <c r="Z25" s="10"/>
      <c r="AA25" s="10"/>
      <c r="AB25" s="10"/>
      <c r="AC25" s="10"/>
      <c r="AD25" s="10"/>
      <c r="AE25" s="10"/>
      <c r="AF25" s="11"/>
      <c r="AG25" s="10"/>
      <c r="AH25" s="12"/>
      <c r="AI25" s="20"/>
      <c r="AJ25" s="20"/>
      <c r="AK25" s="20"/>
      <c r="AL25" s="25" t="s">
        <v>10</v>
      </c>
      <c r="AM25" s="20"/>
      <c r="AN25" s="20"/>
      <c r="AO25" s="25"/>
      <c r="AP25" s="20"/>
      <c r="AQ25" s="20"/>
      <c r="AR25" s="20"/>
      <c r="AS25" s="20"/>
      <c r="AT25" s="20"/>
      <c r="AU25" s="20"/>
      <c r="AV25" s="20"/>
      <c r="AW25" s="20"/>
      <c r="AX25" s="20"/>
      <c r="AY25" s="20"/>
      <c r="AZ25" s="20"/>
      <c r="BA25" s="20"/>
      <c r="BB25" s="20"/>
      <c r="BC25" s="20"/>
      <c r="BD25" s="20"/>
      <c r="BE25" s="20"/>
      <c r="BF25" s="20"/>
      <c r="BG25" s="20"/>
      <c r="BH25" s="20"/>
      <c r="BI25" s="20"/>
      <c r="BJ25" s="20"/>
      <c r="BK25" s="20"/>
    </row>
    <row r="26" spans="8:63" ht="18">
      <c r="H26" s="9"/>
      <c r="I26" s="13"/>
      <c r="J26" s="10"/>
      <c r="K26" s="10"/>
      <c r="L26" s="10"/>
      <c r="M26" s="10"/>
      <c r="N26" s="10"/>
      <c r="O26" s="10"/>
      <c r="P26" s="10"/>
      <c r="Q26" s="10"/>
      <c r="R26" s="17"/>
      <c r="S26" s="17" t="s">
        <v>58</v>
      </c>
      <c r="T26" s="10"/>
      <c r="U26" s="10"/>
      <c r="V26" s="10"/>
      <c r="W26" s="10"/>
      <c r="X26" s="10"/>
      <c r="Y26" s="10"/>
      <c r="Z26" s="10"/>
      <c r="AA26" s="10"/>
      <c r="AB26" s="10"/>
      <c r="AC26" s="10"/>
      <c r="AD26" s="10"/>
      <c r="AE26" s="10"/>
      <c r="AF26" s="11"/>
      <c r="AG26" s="10"/>
      <c r="AH26" s="12"/>
      <c r="AI26" s="20"/>
      <c r="AJ26" s="22" t="s">
        <v>7</v>
      </c>
      <c r="AK26" s="20"/>
      <c r="AL26" s="20"/>
      <c r="AM26" s="20"/>
      <c r="AN26" s="20"/>
      <c r="AO26" s="20"/>
      <c r="AP26" s="20"/>
      <c r="AQ26" s="20"/>
      <c r="AR26" s="20"/>
      <c r="AS26" s="20"/>
      <c r="AT26" s="20"/>
      <c r="AU26" s="20"/>
      <c r="AV26" s="20"/>
      <c r="AW26" s="20"/>
      <c r="AX26" s="20"/>
      <c r="AY26" s="20"/>
      <c r="AZ26" s="20"/>
      <c r="BA26" s="20"/>
      <c r="BB26" s="20"/>
      <c r="BC26" s="20"/>
      <c r="BD26" s="20"/>
      <c r="BE26" s="20"/>
      <c r="BF26" s="20"/>
      <c r="BG26" s="20"/>
      <c r="BH26" s="20"/>
      <c r="BI26" s="20"/>
      <c r="BJ26" s="20"/>
      <c r="BK26" s="20"/>
    </row>
    <row r="27" spans="8:63" ht="18">
      <c r="H27" s="9"/>
      <c r="I27" s="13" t="s">
        <v>3</v>
      </c>
      <c r="J27" s="10"/>
      <c r="K27" s="10"/>
      <c r="L27" s="10"/>
      <c r="M27" s="10"/>
      <c r="N27" s="10"/>
      <c r="O27" s="10"/>
      <c r="P27" s="10"/>
      <c r="Q27" s="10"/>
      <c r="R27" s="10"/>
      <c r="S27" s="10"/>
      <c r="T27" s="10"/>
      <c r="U27" s="10"/>
      <c r="V27" s="10"/>
      <c r="W27" s="10"/>
      <c r="X27" s="10"/>
      <c r="Y27" s="10"/>
      <c r="Z27" s="10"/>
      <c r="AA27" s="10"/>
      <c r="AB27" s="10"/>
      <c r="AC27" s="10"/>
      <c r="AD27" s="10"/>
      <c r="AE27" s="10"/>
      <c r="AF27" s="11"/>
      <c r="AG27" s="10"/>
      <c r="AH27" s="12"/>
      <c r="AI27" s="20"/>
      <c r="AJ27" s="20"/>
      <c r="AK27" s="20"/>
      <c r="AL27" s="20"/>
      <c r="AM27" s="20"/>
      <c r="AN27" s="20"/>
      <c r="AO27" s="20"/>
      <c r="AP27" s="20"/>
      <c r="AQ27" s="20"/>
      <c r="AR27" s="20"/>
      <c r="AS27" s="20"/>
      <c r="AT27" s="20"/>
      <c r="AU27" s="20"/>
      <c r="AV27" s="20"/>
      <c r="AW27" s="20"/>
      <c r="AX27" s="20"/>
      <c r="AY27" s="20"/>
      <c r="AZ27" s="20"/>
      <c r="BA27" s="20"/>
      <c r="BB27" s="20"/>
      <c r="BC27" s="20"/>
      <c r="BD27" s="20"/>
      <c r="BE27" s="20"/>
      <c r="BF27" s="20"/>
      <c r="BG27" s="20"/>
      <c r="BH27" s="20"/>
      <c r="BI27" s="20"/>
      <c r="BJ27" s="20"/>
      <c r="BK27" s="20"/>
    </row>
    <row r="28" spans="8:63">
      <c r="H28" s="9"/>
      <c r="I28" s="10"/>
      <c r="J28" s="10"/>
      <c r="K28" s="10"/>
      <c r="L28" s="10"/>
      <c r="M28" s="10"/>
      <c r="N28" s="10"/>
      <c r="O28" s="10"/>
      <c r="P28" s="10"/>
      <c r="Q28" s="10"/>
      <c r="R28" s="10"/>
      <c r="S28" s="10"/>
      <c r="T28" s="10"/>
      <c r="U28" s="10"/>
      <c r="V28" s="10"/>
      <c r="W28" s="10"/>
      <c r="X28" s="10"/>
      <c r="Y28" s="10"/>
      <c r="Z28" s="10"/>
      <c r="AA28" s="10"/>
      <c r="AB28" s="10"/>
      <c r="AC28" s="10"/>
      <c r="AD28" s="10"/>
      <c r="AE28" s="10"/>
      <c r="AF28" s="11"/>
      <c r="AG28" s="10"/>
      <c r="AH28" s="12"/>
      <c r="AI28" s="20"/>
      <c r="AJ28" s="20"/>
      <c r="AK28" s="20"/>
      <c r="AL28" s="20"/>
      <c r="AM28" s="20"/>
      <c r="AN28" s="20"/>
      <c r="AO28" s="20"/>
      <c r="AP28" s="20"/>
      <c r="AQ28" s="20"/>
      <c r="AR28" s="20"/>
      <c r="AS28" s="20"/>
      <c r="AT28" s="20"/>
      <c r="AU28" s="20"/>
      <c r="AV28" s="20"/>
      <c r="AW28" s="20"/>
      <c r="AX28" s="20"/>
      <c r="AY28" s="20"/>
      <c r="AZ28" s="20"/>
      <c r="BA28" s="20"/>
      <c r="BB28" s="20"/>
      <c r="BC28" s="20"/>
      <c r="BD28" s="20"/>
      <c r="BE28" s="20"/>
      <c r="BF28" s="20"/>
      <c r="BG28" s="20"/>
      <c r="BH28" s="20"/>
      <c r="BI28" s="20"/>
      <c r="BJ28" s="20"/>
      <c r="BK28" s="20"/>
    </row>
    <row r="29" spans="8:63">
      <c r="H29" s="9"/>
      <c r="I29" s="10"/>
      <c r="J29" s="10"/>
      <c r="K29" s="10"/>
      <c r="L29" s="10"/>
      <c r="M29" s="10"/>
      <c r="N29" s="10"/>
      <c r="O29" s="10"/>
      <c r="P29" s="10"/>
      <c r="Q29" s="10"/>
      <c r="R29" s="10"/>
      <c r="S29" s="10"/>
      <c r="T29" s="10"/>
      <c r="U29" s="10"/>
      <c r="V29" s="10"/>
      <c r="W29" s="10"/>
      <c r="X29" s="10"/>
      <c r="Y29" s="10"/>
      <c r="Z29" s="10"/>
      <c r="AA29" s="10"/>
      <c r="AB29" s="10"/>
      <c r="AC29" s="10"/>
      <c r="AD29" s="10"/>
      <c r="AE29" s="10"/>
      <c r="AF29" s="11"/>
      <c r="AG29" s="10"/>
      <c r="AH29" s="12"/>
      <c r="AI29" s="20"/>
      <c r="AJ29" s="20"/>
      <c r="AK29" s="20"/>
      <c r="AL29" s="20"/>
      <c r="AM29" s="20"/>
      <c r="AN29" s="20"/>
      <c r="AO29" s="20"/>
      <c r="AP29" s="20"/>
      <c r="AQ29" s="20"/>
      <c r="AR29" s="20"/>
      <c r="AS29" s="20"/>
      <c r="AT29" s="20"/>
      <c r="AU29" s="20"/>
      <c r="AV29" s="20"/>
      <c r="AW29" s="20"/>
      <c r="AX29" s="20"/>
      <c r="AY29" s="20"/>
      <c r="AZ29" s="20"/>
      <c r="BA29" s="20"/>
      <c r="BB29" s="20"/>
      <c r="BC29" s="20"/>
      <c r="BD29" s="20"/>
      <c r="BE29" s="20"/>
      <c r="BF29" s="20"/>
      <c r="BG29" s="20"/>
      <c r="BH29" s="20"/>
      <c r="BI29" s="20"/>
      <c r="BJ29" s="20"/>
      <c r="BK29" s="20"/>
    </row>
    <row r="30" spans="8:63">
      <c r="H30" s="9"/>
      <c r="I30" s="10"/>
      <c r="J30" s="10"/>
      <c r="K30" s="10"/>
      <c r="L30" s="10"/>
      <c r="M30" s="10"/>
      <c r="N30" s="10"/>
      <c r="O30" s="10"/>
      <c r="P30" s="10"/>
      <c r="Q30" s="10"/>
      <c r="R30" s="10"/>
      <c r="S30" s="10"/>
      <c r="T30" s="10"/>
      <c r="U30" s="10"/>
      <c r="V30" s="10"/>
      <c r="W30" s="10"/>
      <c r="X30" s="10"/>
      <c r="Y30" s="10"/>
      <c r="Z30" s="10"/>
      <c r="AA30" s="10"/>
      <c r="AB30" s="10"/>
      <c r="AC30" s="10"/>
      <c r="AD30" s="10"/>
      <c r="AE30" s="10"/>
      <c r="AF30" s="11"/>
      <c r="AG30" s="10"/>
      <c r="AH30" s="12"/>
      <c r="AI30" s="20"/>
      <c r="AJ30" s="20"/>
      <c r="AK30" s="20"/>
      <c r="AL30" s="20"/>
      <c r="AM30" s="20"/>
      <c r="AN30" s="20"/>
      <c r="AO30" s="20"/>
      <c r="AP30" s="20"/>
      <c r="AQ30" s="20"/>
      <c r="AR30" s="20"/>
      <c r="AS30" s="20"/>
      <c r="AT30" s="20"/>
      <c r="AU30" s="20"/>
      <c r="AV30" s="20"/>
      <c r="AW30" s="20"/>
      <c r="AX30" s="20"/>
      <c r="AY30" s="20"/>
      <c r="AZ30" s="20"/>
      <c r="BA30" s="20"/>
      <c r="BB30" s="20"/>
      <c r="BC30" s="20"/>
      <c r="BD30" s="20"/>
      <c r="BE30" s="20"/>
      <c r="BF30" s="20"/>
      <c r="BG30" s="20"/>
      <c r="BH30" s="20"/>
      <c r="BI30" s="20"/>
      <c r="BJ30" s="20"/>
      <c r="BK30" s="20"/>
    </row>
    <row r="31" spans="8:63">
      <c r="H31" s="9"/>
      <c r="I31" s="10"/>
      <c r="J31" s="10"/>
      <c r="K31" s="10"/>
      <c r="L31" s="10"/>
      <c r="M31" s="10"/>
      <c r="N31" s="10"/>
      <c r="O31" s="10"/>
      <c r="P31" s="10"/>
      <c r="Q31" s="10"/>
      <c r="R31" s="10"/>
      <c r="S31" s="10"/>
      <c r="T31" s="10"/>
      <c r="U31" s="10"/>
      <c r="V31" s="10"/>
      <c r="W31" s="10"/>
      <c r="X31" s="10"/>
      <c r="Y31" s="10"/>
      <c r="Z31" s="10"/>
      <c r="AA31" s="10"/>
      <c r="AB31" s="10"/>
      <c r="AC31" s="10"/>
      <c r="AD31" s="10"/>
      <c r="AE31" s="10"/>
      <c r="AF31" s="11"/>
      <c r="AG31" s="10"/>
      <c r="AH31" s="12"/>
      <c r="AI31" s="20"/>
      <c r="AJ31" s="20"/>
      <c r="AK31" s="20"/>
      <c r="AL31" s="20"/>
      <c r="AM31" s="20"/>
      <c r="AN31" s="20"/>
      <c r="AO31" s="20"/>
      <c r="AP31" s="20"/>
      <c r="AQ31" s="20"/>
      <c r="AR31" s="20"/>
      <c r="AS31" s="20"/>
      <c r="AT31" s="20"/>
      <c r="AU31" s="20"/>
      <c r="AV31" s="20"/>
      <c r="AW31" s="20"/>
      <c r="AX31" s="20"/>
      <c r="AY31" s="20"/>
      <c r="AZ31" s="20"/>
      <c r="BA31" s="20"/>
      <c r="BB31" s="20"/>
      <c r="BC31" s="20"/>
      <c r="BD31" s="20"/>
      <c r="BE31" s="20"/>
      <c r="BF31" s="20"/>
      <c r="BG31" s="20"/>
      <c r="BH31" s="20"/>
      <c r="BI31" s="20"/>
      <c r="BJ31" s="20"/>
      <c r="BK31" s="20"/>
    </row>
    <row r="32" spans="8:63">
      <c r="H32" s="9"/>
      <c r="I32" s="10"/>
      <c r="J32" s="10"/>
      <c r="K32" s="10"/>
      <c r="L32" s="10"/>
      <c r="M32" s="10"/>
      <c r="N32" s="10"/>
      <c r="O32" s="10"/>
      <c r="P32" s="10"/>
      <c r="Q32" s="10"/>
      <c r="R32" s="10"/>
      <c r="S32" s="10"/>
      <c r="T32" s="10"/>
      <c r="U32" s="10"/>
      <c r="V32" s="10"/>
      <c r="W32" s="10"/>
      <c r="X32" s="10"/>
      <c r="Y32" s="10"/>
      <c r="Z32" s="10"/>
      <c r="AA32" s="10"/>
      <c r="AB32" s="10"/>
      <c r="AC32" s="10"/>
      <c r="AD32" s="10"/>
      <c r="AE32" s="10"/>
      <c r="AF32" s="11"/>
      <c r="AG32" s="10"/>
      <c r="AH32" s="12"/>
      <c r="AI32" s="20"/>
      <c r="AJ32" s="20"/>
      <c r="AK32" s="20"/>
      <c r="AL32" s="20"/>
      <c r="AM32" s="20"/>
      <c r="AN32" s="20"/>
      <c r="AO32" s="20"/>
      <c r="AP32" s="20"/>
      <c r="AQ32" s="20"/>
      <c r="AR32" s="20"/>
      <c r="AS32" s="20"/>
      <c r="AT32" s="20"/>
      <c r="AU32" s="20"/>
      <c r="AV32" s="20"/>
      <c r="AW32" s="20"/>
      <c r="AX32" s="20"/>
      <c r="AY32" s="20"/>
      <c r="AZ32" s="20"/>
      <c r="BA32" s="20"/>
      <c r="BB32" s="20"/>
      <c r="BC32" s="20"/>
      <c r="BD32" s="20"/>
      <c r="BE32" s="20"/>
      <c r="BF32" s="20"/>
      <c r="BG32" s="20"/>
      <c r="BH32" s="20"/>
      <c r="BI32" s="20"/>
      <c r="BJ32" s="20"/>
      <c r="BK32" s="20"/>
    </row>
    <row r="33" spans="3:63">
      <c r="H33" s="9"/>
      <c r="I33" s="10"/>
      <c r="J33" s="10"/>
      <c r="K33" s="10"/>
      <c r="L33" s="10"/>
      <c r="M33" s="10"/>
      <c r="N33" s="10"/>
      <c r="O33" s="10"/>
      <c r="P33" s="10"/>
      <c r="Q33" s="10"/>
      <c r="R33" s="10"/>
      <c r="S33" s="10"/>
      <c r="T33" s="10"/>
      <c r="U33" s="10"/>
      <c r="V33" s="10"/>
      <c r="W33" s="10"/>
      <c r="X33" s="10"/>
      <c r="Y33" s="10"/>
      <c r="Z33" s="10"/>
      <c r="AA33" s="10"/>
      <c r="AB33" s="10"/>
      <c r="AC33" s="10"/>
      <c r="AD33" s="10"/>
      <c r="AE33" s="10"/>
      <c r="AF33" s="11"/>
      <c r="AG33" s="11"/>
      <c r="AH33" s="12"/>
      <c r="AI33" s="20"/>
      <c r="AJ33" s="20"/>
      <c r="AK33" s="20"/>
      <c r="AL33" s="20"/>
      <c r="AM33" s="20"/>
      <c r="AN33" s="20"/>
      <c r="AO33" s="20"/>
      <c r="AP33" s="20"/>
      <c r="AQ33" s="20"/>
      <c r="AR33" s="20"/>
      <c r="AS33" s="20"/>
      <c r="AT33" s="20"/>
      <c r="AU33" s="20"/>
      <c r="AV33" s="20"/>
      <c r="AW33" s="20"/>
      <c r="AX33" s="20"/>
      <c r="AY33" s="20"/>
      <c r="AZ33" s="20"/>
      <c r="BA33" s="20"/>
      <c r="BB33" s="20"/>
      <c r="BC33" s="20"/>
      <c r="BD33" s="20"/>
      <c r="BE33" s="20"/>
      <c r="BF33" s="20"/>
      <c r="BG33" s="20"/>
      <c r="BH33" s="20"/>
      <c r="BI33" s="20"/>
      <c r="BJ33" s="20"/>
      <c r="BK33" s="20"/>
    </row>
    <row r="34" spans="3:63">
      <c r="H34" s="9"/>
      <c r="I34" s="10"/>
      <c r="J34" s="10"/>
      <c r="K34" s="10"/>
      <c r="L34" s="10"/>
      <c r="M34" s="10"/>
      <c r="N34" s="10"/>
      <c r="O34" s="10"/>
      <c r="P34" s="10"/>
      <c r="Q34" s="10"/>
      <c r="R34" s="10"/>
      <c r="S34" s="10"/>
      <c r="T34" s="10"/>
      <c r="U34" s="10"/>
      <c r="V34" s="10"/>
      <c r="W34" s="10"/>
      <c r="X34" s="10"/>
      <c r="Y34" s="10"/>
      <c r="Z34" s="10"/>
      <c r="AA34" s="10"/>
      <c r="AB34" s="10"/>
      <c r="AC34" s="10"/>
      <c r="AD34" s="10"/>
      <c r="AE34" s="10"/>
      <c r="AF34" s="11"/>
      <c r="AG34" s="11"/>
      <c r="AH34" s="12"/>
      <c r="AI34" s="20"/>
      <c r="AJ34" s="20"/>
      <c r="AK34" s="20"/>
      <c r="AL34" s="20"/>
      <c r="AM34" s="20"/>
      <c r="AN34" s="20"/>
      <c r="AO34" s="20"/>
      <c r="AP34" s="20"/>
      <c r="AQ34" s="20"/>
      <c r="AR34" s="20"/>
      <c r="AS34" s="20"/>
      <c r="AT34" s="20"/>
      <c r="AU34" s="20"/>
      <c r="AV34" s="20"/>
      <c r="AW34" s="20"/>
      <c r="AX34" s="20"/>
      <c r="AY34" s="20"/>
      <c r="AZ34" s="20"/>
      <c r="BA34" s="20"/>
      <c r="BB34" s="20"/>
      <c r="BC34" s="20"/>
      <c r="BD34" s="20"/>
      <c r="BE34" s="20"/>
      <c r="BF34" s="20"/>
      <c r="BG34" s="20"/>
      <c r="BH34" s="20"/>
      <c r="BI34" s="20"/>
      <c r="BJ34" s="20"/>
      <c r="BK34" s="20"/>
    </row>
    <row r="35" spans="3:63">
      <c r="H35" s="9"/>
      <c r="I35" s="10"/>
      <c r="J35" s="10"/>
      <c r="K35" s="10"/>
      <c r="L35" s="10"/>
      <c r="M35" s="10"/>
      <c r="N35" s="10"/>
      <c r="O35" s="10"/>
      <c r="P35" s="10"/>
      <c r="Q35" s="10"/>
      <c r="R35" s="10"/>
      <c r="S35" s="10"/>
      <c r="T35" s="10"/>
      <c r="U35" s="10"/>
      <c r="V35" s="10"/>
      <c r="W35" s="10"/>
      <c r="X35" s="10"/>
      <c r="Y35" s="10"/>
      <c r="Z35" s="10"/>
      <c r="AA35" s="10"/>
      <c r="AB35" s="10"/>
      <c r="AC35" s="10"/>
      <c r="AD35" s="10"/>
      <c r="AE35" s="10"/>
      <c r="AF35" s="11"/>
      <c r="AG35" s="11"/>
      <c r="AH35" s="12"/>
      <c r="AI35" s="20"/>
      <c r="AJ35" s="20"/>
      <c r="AK35" s="20"/>
      <c r="AL35" s="20"/>
      <c r="AM35" s="20"/>
      <c r="AN35" s="20"/>
      <c r="AO35" s="20"/>
      <c r="AP35" s="20"/>
      <c r="AQ35" s="20"/>
      <c r="AR35" s="20"/>
      <c r="AS35" s="20"/>
      <c r="AT35" s="20"/>
      <c r="AU35" s="20"/>
      <c r="AV35" s="20"/>
      <c r="AW35" s="20"/>
      <c r="AX35" s="20"/>
      <c r="AY35" s="20"/>
      <c r="AZ35" s="20"/>
      <c r="BA35" s="20"/>
      <c r="BB35" s="20"/>
      <c r="BC35" s="20"/>
      <c r="BD35" s="20"/>
      <c r="BE35" s="20"/>
      <c r="BF35" s="20"/>
      <c r="BG35" s="20"/>
      <c r="BH35" s="20"/>
      <c r="BI35" s="20"/>
      <c r="BJ35" s="20"/>
      <c r="BK35" s="20"/>
    </row>
    <row r="36" spans="3:63">
      <c r="C36" t="s">
        <v>42</v>
      </c>
      <c r="H36" s="9"/>
      <c r="I36" s="10"/>
      <c r="J36" s="10"/>
      <c r="K36" s="10"/>
      <c r="L36" s="10"/>
      <c r="M36" s="10"/>
      <c r="N36" s="10"/>
      <c r="O36" s="10"/>
      <c r="P36" s="10"/>
      <c r="Q36" s="10"/>
      <c r="R36" s="10"/>
      <c r="S36" s="10"/>
      <c r="T36" s="10"/>
      <c r="U36" s="10"/>
      <c r="V36" s="10"/>
      <c r="W36" s="10"/>
      <c r="X36" s="10"/>
      <c r="Y36" s="10"/>
      <c r="Z36" s="10"/>
      <c r="AA36" s="10"/>
      <c r="AB36" s="10"/>
      <c r="AC36" s="10"/>
      <c r="AD36" s="10"/>
      <c r="AE36" s="10"/>
      <c r="AF36" s="11"/>
      <c r="AG36" s="11"/>
      <c r="AH36" s="12"/>
      <c r="AI36" s="20"/>
      <c r="AJ36" s="20"/>
      <c r="AK36" s="20"/>
      <c r="AL36" s="20"/>
      <c r="AM36" s="20"/>
      <c r="AN36" s="20"/>
      <c r="AO36" s="20"/>
      <c r="AP36" s="20"/>
      <c r="AQ36" s="20"/>
      <c r="AR36" s="20"/>
      <c r="AS36" s="20"/>
      <c r="AT36" s="20"/>
      <c r="AU36" s="20"/>
      <c r="AV36" s="20"/>
      <c r="AW36" s="20"/>
      <c r="AX36" s="20"/>
      <c r="AY36" s="20"/>
      <c r="AZ36" s="20"/>
      <c r="BA36" s="20"/>
      <c r="BB36" s="20"/>
      <c r="BC36" s="20"/>
      <c r="BD36" s="20"/>
      <c r="BE36" s="20"/>
      <c r="BF36" s="20"/>
      <c r="BG36" s="20"/>
      <c r="BH36" s="20"/>
      <c r="BI36" s="20"/>
      <c r="BJ36" s="20"/>
      <c r="BK36" s="20"/>
    </row>
    <row r="37" spans="3:63">
      <c r="H37" s="9"/>
      <c r="I37" s="10"/>
      <c r="J37" s="10"/>
      <c r="K37" s="10"/>
      <c r="L37" s="10"/>
      <c r="M37" s="10"/>
      <c r="N37" s="10"/>
      <c r="O37" s="10"/>
      <c r="P37" s="10"/>
      <c r="Q37" s="10"/>
      <c r="R37" s="10"/>
      <c r="S37" s="10"/>
      <c r="T37" s="10"/>
      <c r="U37" s="10"/>
      <c r="V37" s="10"/>
      <c r="W37" s="10"/>
      <c r="X37" s="10"/>
      <c r="Y37" s="10"/>
      <c r="Z37" s="10"/>
      <c r="AA37" s="10"/>
      <c r="AB37" s="10"/>
      <c r="AC37" s="10"/>
      <c r="AD37" s="10"/>
      <c r="AE37" s="10"/>
      <c r="AF37" s="11"/>
      <c r="AG37" s="11"/>
      <c r="AH37" s="12"/>
      <c r="AI37" s="20"/>
      <c r="AJ37" s="20"/>
      <c r="AK37" s="20"/>
      <c r="AL37" s="20"/>
      <c r="AM37" s="20"/>
      <c r="AN37" s="20"/>
      <c r="AO37" s="20"/>
      <c r="AP37" s="20"/>
      <c r="AQ37" s="20"/>
      <c r="AR37" s="20"/>
      <c r="AS37" s="20"/>
      <c r="AT37" s="20"/>
      <c r="AU37" s="20"/>
      <c r="AV37" s="20"/>
      <c r="AW37" s="20"/>
      <c r="AX37" s="20"/>
      <c r="AY37" s="20"/>
      <c r="AZ37" s="20"/>
      <c r="BA37" s="20"/>
      <c r="BB37" s="20"/>
      <c r="BC37" s="20"/>
      <c r="BD37" s="20"/>
      <c r="BE37" s="20"/>
      <c r="BF37" s="20"/>
      <c r="BG37" s="20"/>
      <c r="BH37" s="20"/>
      <c r="BI37" s="20"/>
      <c r="BJ37" s="20"/>
      <c r="BK37" s="20"/>
    </row>
    <row r="38" spans="3:63">
      <c r="H38" s="9"/>
      <c r="I38" s="10"/>
      <c r="J38" s="10"/>
      <c r="K38" s="10"/>
      <c r="L38" s="10"/>
      <c r="M38" s="10"/>
      <c r="N38" s="10"/>
      <c r="O38" s="10"/>
      <c r="P38" s="10"/>
      <c r="Q38" s="10"/>
      <c r="R38" s="10"/>
      <c r="S38" s="10"/>
      <c r="T38" s="10" t="s">
        <v>4</v>
      </c>
      <c r="U38" s="10"/>
      <c r="V38" s="10"/>
      <c r="W38" s="10"/>
      <c r="X38" s="10"/>
      <c r="Y38" s="10"/>
      <c r="Z38" s="10"/>
      <c r="AA38" s="10"/>
      <c r="AB38" s="10"/>
      <c r="AC38" s="10"/>
      <c r="AD38" s="10"/>
      <c r="AE38" s="10"/>
      <c r="AF38" s="11"/>
      <c r="AG38" s="11"/>
      <c r="AH38" s="12"/>
      <c r="AI38" s="20"/>
      <c r="AJ38" s="20"/>
      <c r="AK38" s="20"/>
      <c r="AL38" s="20"/>
      <c r="AM38" s="20"/>
      <c r="AN38" s="20"/>
      <c r="AO38" s="20"/>
      <c r="AP38" s="20"/>
      <c r="AQ38" s="20"/>
      <c r="AR38" s="20"/>
      <c r="AS38" s="20"/>
      <c r="AT38" s="20"/>
      <c r="AU38" s="20"/>
      <c r="AV38" s="20"/>
      <c r="AW38" s="20"/>
      <c r="AX38" s="20"/>
      <c r="AY38" s="20"/>
      <c r="AZ38" s="20"/>
      <c r="BA38" s="20"/>
      <c r="BB38" s="20"/>
      <c r="BC38" s="20"/>
      <c r="BD38" s="20"/>
      <c r="BE38" s="20"/>
      <c r="BF38" s="20"/>
      <c r="BG38" s="20"/>
      <c r="BH38" s="20"/>
      <c r="BI38" s="20"/>
      <c r="BJ38" s="20"/>
      <c r="BK38" s="20"/>
    </row>
    <row r="39" spans="3:63">
      <c r="H39" s="14"/>
      <c r="I39" s="10"/>
      <c r="J39" s="10"/>
      <c r="K39" s="10"/>
      <c r="L39" s="10"/>
      <c r="M39" s="10"/>
      <c r="N39" s="10"/>
      <c r="O39" s="10"/>
      <c r="P39" s="10"/>
      <c r="Q39" s="10"/>
      <c r="R39" s="10"/>
      <c r="S39" s="10"/>
      <c r="T39" s="10"/>
      <c r="U39" s="10"/>
      <c r="V39" s="10"/>
      <c r="W39" s="10"/>
      <c r="X39" s="10"/>
      <c r="Y39" s="10"/>
      <c r="Z39" s="10"/>
      <c r="AA39" s="10"/>
      <c r="AB39" s="10"/>
      <c r="AC39" s="10"/>
      <c r="AD39" s="10"/>
      <c r="AE39" s="10"/>
      <c r="AF39" s="11"/>
      <c r="AG39" s="11"/>
      <c r="AH39" s="12"/>
      <c r="AI39" s="20"/>
      <c r="AJ39" s="20"/>
      <c r="AK39" s="20"/>
      <c r="AL39" s="25" t="s">
        <v>9</v>
      </c>
      <c r="AM39" s="20"/>
      <c r="AN39" s="20"/>
      <c r="AO39" s="20"/>
      <c r="AP39" s="20"/>
      <c r="AQ39" s="20"/>
      <c r="AR39" s="20"/>
      <c r="AS39" s="20"/>
      <c r="AT39" s="20"/>
      <c r="AU39" s="20"/>
      <c r="AV39" s="20"/>
      <c r="AW39" s="20"/>
      <c r="AX39" s="20"/>
      <c r="AY39" s="20"/>
      <c r="AZ39" s="20"/>
      <c r="BA39" s="20"/>
      <c r="BB39" s="20"/>
      <c r="BC39" s="20"/>
      <c r="BD39" s="20"/>
      <c r="BE39" s="20"/>
      <c r="BF39" s="20"/>
      <c r="BG39" s="20"/>
      <c r="BH39" s="20"/>
      <c r="BI39" s="20"/>
      <c r="BJ39" s="20"/>
      <c r="BK39" s="20"/>
    </row>
    <row r="40" spans="3:63">
      <c r="H40" s="3"/>
      <c r="I40" s="3"/>
      <c r="J40" s="3"/>
      <c r="K40" s="3"/>
      <c r="L40" s="3"/>
      <c r="M40" s="3"/>
      <c r="N40" s="3"/>
      <c r="O40" s="3"/>
      <c r="P40" s="3"/>
      <c r="Q40" s="3"/>
      <c r="R40" s="3"/>
      <c r="S40" s="3"/>
      <c r="T40" s="3"/>
      <c r="U40" s="3"/>
      <c r="V40" s="3"/>
      <c r="W40" s="3"/>
      <c r="X40" s="3"/>
      <c r="Y40" s="3"/>
      <c r="Z40" s="3"/>
      <c r="AA40" s="6"/>
      <c r="AB40" s="10"/>
      <c r="AC40" s="10"/>
      <c r="AD40" s="10"/>
      <c r="AE40" s="10"/>
      <c r="AF40" s="11"/>
      <c r="AG40" s="11"/>
      <c r="AH40" s="12"/>
      <c r="AI40" s="20"/>
      <c r="AJ40" s="20"/>
      <c r="AK40" s="20"/>
      <c r="AL40" s="20"/>
      <c r="AM40" s="20"/>
      <c r="AN40" s="20"/>
      <c r="AO40" s="20"/>
      <c r="AP40" s="20"/>
      <c r="AQ40" s="20"/>
      <c r="AR40" s="20"/>
      <c r="AS40" s="20"/>
      <c r="AT40" s="20"/>
      <c r="AU40" s="20"/>
      <c r="AV40" s="20"/>
      <c r="AW40" s="20"/>
      <c r="AX40" s="20"/>
      <c r="AY40" s="20"/>
      <c r="AZ40" s="20"/>
      <c r="BA40" s="20"/>
      <c r="BB40" s="20"/>
      <c r="BC40" s="20"/>
      <c r="BD40" s="20"/>
      <c r="BE40" s="20"/>
      <c r="BF40" s="20"/>
      <c r="BG40" s="20"/>
      <c r="BH40" s="20"/>
      <c r="BI40" s="20"/>
      <c r="BJ40" s="20"/>
      <c r="BK40" s="20"/>
    </row>
    <row r="41" spans="3:63">
      <c r="AA41" s="5"/>
      <c r="AB41" s="10"/>
      <c r="AC41" s="10"/>
      <c r="AD41" s="10"/>
      <c r="AE41" s="10"/>
      <c r="AF41" s="11"/>
      <c r="AG41" s="11"/>
      <c r="AH41" s="12"/>
      <c r="AI41" s="20"/>
      <c r="AJ41" s="20"/>
      <c r="AK41" s="20"/>
      <c r="AL41" s="20"/>
      <c r="AM41" s="20"/>
      <c r="AN41" s="20"/>
      <c r="AO41" s="20"/>
      <c r="AP41" s="20"/>
      <c r="AQ41" s="20"/>
      <c r="AR41" s="20"/>
      <c r="AS41" s="20"/>
      <c r="AT41" s="20"/>
      <c r="AU41" s="20"/>
      <c r="AV41" s="20"/>
      <c r="AW41" s="20"/>
      <c r="AX41" s="20"/>
      <c r="AY41" s="20"/>
      <c r="AZ41" s="20"/>
      <c r="BA41" s="20"/>
      <c r="BB41" s="20"/>
      <c r="BC41" s="20"/>
      <c r="BD41" s="20"/>
      <c r="BE41" s="20"/>
      <c r="BF41" s="20"/>
      <c r="BG41" s="20"/>
      <c r="BH41" s="20"/>
      <c r="BI41" s="20"/>
      <c r="BJ41" s="20"/>
      <c r="BK41" s="20"/>
    </row>
    <row r="42" spans="3:63" ht="21.75">
      <c r="Z42" s="37" t="s">
        <v>41</v>
      </c>
      <c r="AA42" s="5"/>
      <c r="AB42" s="10"/>
      <c r="AC42" s="10"/>
      <c r="AD42" s="10"/>
      <c r="AE42" s="10" t="s">
        <v>5</v>
      </c>
      <c r="AF42" s="11"/>
      <c r="AG42" s="11"/>
      <c r="AH42" s="12"/>
      <c r="AI42" s="20"/>
      <c r="AJ42" s="20"/>
      <c r="AK42" s="20"/>
      <c r="AL42" s="20"/>
      <c r="AM42" s="20"/>
      <c r="AN42" s="20"/>
      <c r="AO42" s="20"/>
      <c r="AP42" s="20"/>
      <c r="AQ42" s="20"/>
      <c r="AR42" s="20"/>
      <c r="AS42" s="20"/>
      <c r="AT42" s="20"/>
      <c r="AU42" s="20"/>
      <c r="AV42" s="20"/>
      <c r="AW42" s="20"/>
      <c r="AX42" s="20"/>
      <c r="AY42" s="20"/>
      <c r="AZ42" s="20"/>
      <c r="BA42" s="20"/>
      <c r="BB42" s="20"/>
      <c r="BC42" s="20"/>
      <c r="BD42" s="20"/>
      <c r="BE42" s="20"/>
      <c r="BF42" s="20"/>
      <c r="BG42" s="20"/>
      <c r="BH42" s="20"/>
      <c r="BI42" s="20"/>
      <c r="BJ42" s="20"/>
      <c r="BK42" s="20"/>
    </row>
    <row r="43" spans="3:63">
      <c r="AA43" s="5"/>
      <c r="AB43" s="10"/>
      <c r="AC43" s="10"/>
      <c r="AD43" s="10"/>
      <c r="AE43" s="15"/>
      <c r="AF43" s="15"/>
      <c r="AG43" s="15"/>
      <c r="AH43" s="16"/>
      <c r="AI43" s="20"/>
      <c r="AJ43" s="20"/>
      <c r="AK43" s="20"/>
      <c r="AL43" s="20"/>
      <c r="AM43" s="20"/>
      <c r="AN43" s="20"/>
      <c r="AO43" s="20"/>
      <c r="AP43" s="20"/>
      <c r="AQ43" s="20"/>
      <c r="AR43" s="20"/>
      <c r="AS43" s="20"/>
      <c r="AT43" s="20"/>
      <c r="AU43" s="20"/>
      <c r="AV43" s="20"/>
      <c r="AW43" s="20"/>
      <c r="AX43" s="20"/>
      <c r="AY43" s="20"/>
      <c r="AZ43" s="20"/>
      <c r="BA43" s="20"/>
      <c r="BB43" s="20"/>
      <c r="BC43" s="20"/>
      <c r="BD43" s="20"/>
      <c r="BE43" s="20"/>
      <c r="BF43" s="20"/>
      <c r="BG43" s="20"/>
      <c r="BH43" s="20"/>
      <c r="BI43" s="20"/>
      <c r="BJ43" s="20"/>
      <c r="BK43" s="20"/>
    </row>
    <row r="44" spans="3:63">
      <c r="AB44" s="18"/>
      <c r="AC44" s="19"/>
      <c r="AD44" s="19"/>
      <c r="AE44" s="23"/>
      <c r="AF44" s="20"/>
      <c r="AG44" s="20"/>
      <c r="AH44" s="20"/>
      <c r="AI44" s="20"/>
      <c r="AJ44" s="20"/>
      <c r="AK44" s="20"/>
      <c r="AL44" s="20"/>
      <c r="AM44" s="20"/>
      <c r="AN44" s="20"/>
      <c r="AO44" s="20"/>
      <c r="AP44" s="20"/>
      <c r="AQ44" s="20"/>
      <c r="AR44" s="20"/>
      <c r="AS44" s="20"/>
      <c r="AT44" s="20"/>
      <c r="AU44" s="20"/>
      <c r="AV44" s="20"/>
      <c r="AW44" s="20"/>
      <c r="AX44" s="20"/>
      <c r="AY44" s="20"/>
      <c r="AZ44" s="20"/>
      <c r="BA44" s="20"/>
      <c r="BB44" s="20"/>
      <c r="BC44" s="20"/>
      <c r="BD44" s="20"/>
      <c r="BE44" s="20"/>
      <c r="BF44" s="20"/>
      <c r="BG44" s="20"/>
      <c r="BH44" s="20"/>
      <c r="BI44" s="20"/>
      <c r="BJ44" s="20"/>
      <c r="BK44" s="20"/>
    </row>
    <row r="45" spans="3:63">
      <c r="AB45" s="21"/>
      <c r="AC45" s="23"/>
      <c r="AD45" s="23"/>
      <c r="AE45" s="23"/>
      <c r="AF45" s="20"/>
      <c r="AG45" s="20"/>
      <c r="AH45" s="20"/>
      <c r="AI45" s="20"/>
      <c r="AJ45" s="20"/>
      <c r="AK45" s="20"/>
      <c r="AL45" s="20"/>
      <c r="AM45" s="20"/>
      <c r="AN45" s="20"/>
      <c r="AO45" s="20"/>
      <c r="AP45" s="20"/>
      <c r="AQ45" s="20"/>
      <c r="AR45" s="20"/>
      <c r="AS45" s="20"/>
      <c r="AT45" s="20"/>
      <c r="AU45" s="20"/>
      <c r="AV45" s="20"/>
      <c r="AW45" s="20"/>
      <c r="AX45" s="20"/>
      <c r="AY45" s="20"/>
      <c r="AZ45" s="20"/>
      <c r="BA45" s="20"/>
      <c r="BB45" s="20"/>
      <c r="BC45" s="20"/>
      <c r="BD45" s="20"/>
      <c r="BE45" s="20"/>
      <c r="BF45" s="20"/>
      <c r="BG45" s="20"/>
      <c r="BH45" s="20"/>
      <c r="BI45" s="20"/>
      <c r="BJ45" s="20"/>
      <c r="BK45" s="20"/>
    </row>
    <row r="46" spans="3:63">
      <c r="AB46" s="21"/>
      <c r="AC46" s="23"/>
      <c r="AD46" s="23"/>
      <c r="AE46" s="23"/>
      <c r="AF46" s="20"/>
      <c r="AG46" s="20"/>
      <c r="AH46" s="20"/>
      <c r="AI46" s="20"/>
      <c r="AJ46" s="20"/>
      <c r="AK46" s="20"/>
      <c r="AL46" s="20"/>
      <c r="AM46" s="20"/>
      <c r="AN46" s="20"/>
      <c r="AO46" s="20"/>
      <c r="AP46" s="20"/>
      <c r="AQ46" s="20"/>
      <c r="AR46" s="20"/>
      <c r="AS46" s="20"/>
      <c r="AT46" s="20"/>
      <c r="AU46" s="20"/>
      <c r="AV46" s="20"/>
      <c r="AW46" s="20"/>
      <c r="AX46" s="20"/>
      <c r="AY46" s="20"/>
      <c r="AZ46" s="20"/>
      <c r="BA46" s="20"/>
      <c r="BB46" s="20"/>
      <c r="BC46" s="20"/>
      <c r="BD46" s="20"/>
      <c r="BE46" s="20"/>
      <c r="BF46" s="20"/>
      <c r="BG46" s="20"/>
      <c r="BH46" s="20"/>
      <c r="BI46" s="20"/>
      <c r="BJ46" s="20"/>
      <c r="BK46" s="20"/>
    </row>
    <row r="47" spans="3:63">
      <c r="AB47" s="21"/>
      <c r="AC47" s="23"/>
      <c r="AD47" s="23"/>
      <c r="AE47" s="23"/>
      <c r="AF47" s="20"/>
      <c r="AG47" s="20"/>
      <c r="AH47" s="20"/>
      <c r="AI47" s="20"/>
      <c r="AJ47" s="20"/>
      <c r="AK47" s="20"/>
      <c r="AL47" s="20"/>
      <c r="AM47" s="20"/>
      <c r="AN47" s="20"/>
      <c r="AO47" s="20"/>
      <c r="AP47" s="20"/>
      <c r="AQ47" s="20"/>
      <c r="AR47" s="20"/>
      <c r="AS47" s="20"/>
      <c r="AT47" s="20"/>
      <c r="AU47" s="20"/>
      <c r="AV47" s="20"/>
      <c r="AW47" s="20"/>
      <c r="AX47" s="20"/>
      <c r="AY47" s="20"/>
      <c r="AZ47" s="20"/>
      <c r="BA47" s="20"/>
      <c r="BB47" s="20"/>
      <c r="BC47" s="20"/>
      <c r="BD47" s="20"/>
      <c r="BE47" s="20"/>
      <c r="BF47" s="20"/>
      <c r="BG47" s="20"/>
      <c r="BH47" s="20"/>
      <c r="BI47" s="20"/>
      <c r="BJ47" s="20"/>
      <c r="BK47" s="20"/>
    </row>
    <row r="48" spans="3:63">
      <c r="AB48" s="21"/>
      <c r="AC48" s="23"/>
      <c r="AD48" s="23"/>
      <c r="AE48" s="23"/>
      <c r="AF48" s="20"/>
      <c r="AG48" s="20"/>
      <c r="AH48" s="20"/>
      <c r="AI48" s="20"/>
      <c r="AJ48" s="20"/>
      <c r="AK48" s="20"/>
      <c r="AL48" s="20"/>
      <c r="AM48" s="20"/>
      <c r="AN48" s="20"/>
      <c r="AO48" s="20"/>
      <c r="AP48" s="20"/>
      <c r="AQ48" s="20"/>
      <c r="AR48" s="20"/>
      <c r="AS48" s="20"/>
      <c r="AT48" s="20"/>
      <c r="AU48" s="20"/>
      <c r="AV48" s="20"/>
      <c r="AW48" s="20"/>
      <c r="AX48" s="20"/>
      <c r="AY48" s="20"/>
      <c r="AZ48" s="20"/>
      <c r="BA48" s="20"/>
      <c r="BB48" s="20"/>
      <c r="BC48" s="20"/>
      <c r="BD48" s="20"/>
      <c r="BE48" s="20"/>
      <c r="BF48" s="20"/>
      <c r="BG48" s="20"/>
      <c r="BH48" s="20"/>
      <c r="BI48" s="20"/>
      <c r="BJ48" s="20"/>
      <c r="BK48" s="20"/>
    </row>
    <row r="49" spans="4:61">
      <c r="AB49" s="21"/>
      <c r="AC49" s="23"/>
      <c r="AD49" s="23"/>
      <c r="AE49" s="23"/>
      <c r="AF49" s="20"/>
      <c r="AG49" s="20"/>
      <c r="AH49" s="20"/>
      <c r="AI49" s="20"/>
      <c r="AJ49" s="20"/>
      <c r="AK49" s="20"/>
      <c r="AL49" s="20"/>
      <c r="AM49" s="20"/>
      <c r="AN49" s="20"/>
      <c r="AO49" s="20"/>
      <c r="AP49" s="20"/>
      <c r="AQ49" s="20"/>
      <c r="AR49" s="20"/>
      <c r="AS49" s="20"/>
      <c r="AT49" s="20"/>
      <c r="AU49" s="20"/>
      <c r="AV49" s="20"/>
      <c r="AW49" s="2"/>
      <c r="AX49" s="3"/>
      <c r="AY49" s="3"/>
      <c r="AZ49" s="3"/>
      <c r="BA49" s="3"/>
      <c r="BB49" s="3"/>
      <c r="BC49" s="3"/>
      <c r="BD49" s="3"/>
      <c r="BE49" s="3"/>
      <c r="BF49" s="3"/>
      <c r="BG49" s="3"/>
      <c r="BH49" s="3"/>
      <c r="BI49" s="3"/>
    </row>
    <row r="50" spans="4:61">
      <c r="AB50" s="21"/>
      <c r="AC50" s="23"/>
      <c r="AD50" s="23"/>
      <c r="AE50" s="23"/>
      <c r="AF50" s="20"/>
      <c r="AG50" s="20"/>
      <c r="AH50" s="20"/>
      <c r="AI50" s="20"/>
      <c r="AJ50" s="20"/>
      <c r="AK50" s="20"/>
      <c r="AL50" s="20"/>
      <c r="AM50" s="20"/>
      <c r="AN50" s="20"/>
      <c r="AO50" s="20"/>
      <c r="AP50" s="20"/>
      <c r="AQ50" s="20"/>
      <c r="AR50" s="20"/>
      <c r="AS50" s="20"/>
      <c r="AT50" s="20"/>
      <c r="AU50" s="20"/>
      <c r="AV50" s="20"/>
      <c r="AW50" s="1"/>
    </row>
    <row r="51" spans="4:61">
      <c r="AB51" s="21"/>
      <c r="AC51" s="23"/>
      <c r="AD51" s="23"/>
      <c r="AE51" s="23"/>
      <c r="AF51" s="20"/>
      <c r="AG51" s="20"/>
      <c r="AH51" s="20"/>
      <c r="AI51" s="20"/>
      <c r="AJ51" s="20"/>
      <c r="AK51" s="20"/>
      <c r="AL51" s="20"/>
      <c r="AM51" s="20"/>
      <c r="AN51" s="20"/>
      <c r="AO51" s="20"/>
      <c r="AP51" s="20"/>
      <c r="AQ51" s="20"/>
      <c r="AR51" s="20"/>
      <c r="AS51" s="20"/>
      <c r="AT51" s="20"/>
      <c r="AU51" s="20"/>
      <c r="AV51" s="20"/>
      <c r="AW51" s="1"/>
    </row>
    <row r="52" spans="4:61" ht="18">
      <c r="AB52" s="21"/>
      <c r="AC52" s="23"/>
      <c r="AD52" s="24" t="s">
        <v>2</v>
      </c>
      <c r="AE52" s="23"/>
      <c r="AF52" s="20"/>
      <c r="AG52" s="20"/>
      <c r="AH52" s="20"/>
      <c r="AI52" s="25" t="s">
        <v>0</v>
      </c>
      <c r="AJ52" s="20"/>
      <c r="AK52" s="20"/>
      <c r="AL52" s="20"/>
      <c r="AM52" s="20"/>
      <c r="AN52" s="20"/>
      <c r="AO52" s="20"/>
      <c r="AP52" s="20"/>
      <c r="AQ52" s="20"/>
      <c r="AR52" s="20"/>
      <c r="AS52" s="20"/>
      <c r="AT52" s="20"/>
      <c r="AU52" s="20"/>
      <c r="AV52" s="20"/>
      <c r="AW52" s="1"/>
    </row>
    <row r="53" spans="4:61">
      <c r="AB53" s="21"/>
      <c r="AC53" s="20"/>
      <c r="AD53" s="20"/>
      <c r="AE53" s="20"/>
      <c r="AF53" s="20"/>
      <c r="AG53" s="20"/>
      <c r="AH53" s="20"/>
      <c r="AI53" s="20"/>
      <c r="AJ53" s="20"/>
      <c r="AK53" s="20"/>
      <c r="AL53" s="20"/>
      <c r="AM53" s="20"/>
      <c r="AN53" s="20"/>
      <c r="AO53" s="20"/>
      <c r="AP53" s="20"/>
      <c r="AQ53" s="20"/>
      <c r="AR53" s="20"/>
      <c r="AS53" s="20"/>
      <c r="AT53" s="20"/>
      <c r="AU53" s="20"/>
      <c r="AV53" s="23"/>
      <c r="AW53" s="1"/>
      <c r="AX53" s="4"/>
      <c r="AY53" s="4"/>
      <c r="AZ53" s="4"/>
      <c r="BA53" s="4"/>
      <c r="BB53" s="4"/>
      <c r="BC53" s="4"/>
      <c r="BD53" s="4"/>
      <c r="BE53" s="4"/>
      <c r="BF53" s="4"/>
      <c r="BG53" s="4"/>
      <c r="BH53" s="4"/>
    </row>
    <row r="54" spans="4:61">
      <c r="D54" s="32"/>
      <c r="AB54" s="21"/>
      <c r="AC54" s="20"/>
      <c r="AD54" s="20"/>
      <c r="AE54" s="20"/>
      <c r="AF54" s="20"/>
      <c r="AG54" s="20"/>
      <c r="AH54" s="20"/>
      <c r="AI54" s="20"/>
      <c r="AJ54" s="20"/>
      <c r="AK54" s="20" t="s">
        <v>1</v>
      </c>
      <c r="AL54" s="20"/>
      <c r="AM54" s="20"/>
      <c r="AN54" s="20"/>
      <c r="AO54" s="20"/>
      <c r="AP54" s="20"/>
      <c r="AQ54" s="20"/>
      <c r="AR54" s="20"/>
      <c r="AS54" s="20"/>
      <c r="AT54" s="20"/>
      <c r="AU54" s="20"/>
      <c r="AV54" s="26"/>
    </row>
    <row r="55" spans="4:61">
      <c r="AB55" s="21"/>
      <c r="AC55" s="20"/>
      <c r="AD55" s="20"/>
      <c r="AE55" s="20"/>
      <c r="AF55" s="20"/>
      <c r="AG55" s="20"/>
      <c r="AH55" s="20"/>
      <c r="AI55" s="20"/>
      <c r="AJ55" s="20"/>
      <c r="AK55" s="20"/>
      <c r="AL55" s="20"/>
      <c r="AM55" s="20"/>
      <c r="AN55" s="20"/>
      <c r="AO55" s="20"/>
      <c r="AP55" s="20"/>
      <c r="AQ55" s="20"/>
      <c r="AR55" s="20"/>
      <c r="AS55" s="20"/>
      <c r="AT55" s="20"/>
      <c r="AU55" s="20"/>
      <c r="AV55" s="26"/>
    </row>
    <row r="56" spans="4:61">
      <c r="D56" s="33"/>
      <c r="AB56" s="21"/>
      <c r="AC56" s="20"/>
      <c r="AD56" s="20"/>
      <c r="AE56" s="20"/>
      <c r="AF56" s="20"/>
      <c r="AG56" s="20"/>
      <c r="AH56" s="20"/>
      <c r="AI56" s="20"/>
      <c r="AJ56" s="20"/>
      <c r="AK56" s="20"/>
      <c r="AL56" s="20"/>
      <c r="AM56" s="20"/>
      <c r="AN56" s="20"/>
      <c r="AO56" s="20"/>
      <c r="AP56" s="20"/>
      <c r="AQ56" s="20"/>
      <c r="AR56" s="20"/>
      <c r="AS56" s="20"/>
      <c r="AT56" s="20"/>
      <c r="AU56" s="20"/>
      <c r="AV56" s="26"/>
    </row>
    <row r="57" spans="4:61">
      <c r="AB57" s="21"/>
      <c r="AC57" s="20"/>
      <c r="AD57" s="20"/>
      <c r="AE57" s="20"/>
      <c r="AF57" s="20"/>
      <c r="AG57" s="20"/>
      <c r="AH57" s="20"/>
      <c r="AI57" s="20"/>
      <c r="AJ57" s="20"/>
      <c r="AK57" s="20"/>
      <c r="AL57" s="20"/>
      <c r="AM57" s="20"/>
      <c r="AN57" s="20"/>
      <c r="AO57" s="20"/>
      <c r="AP57" s="20"/>
      <c r="AQ57" s="20"/>
      <c r="AR57" s="20"/>
      <c r="AS57" s="20"/>
      <c r="AT57" s="20"/>
      <c r="AU57" s="20"/>
      <c r="AV57" s="26"/>
    </row>
    <row r="58" spans="4:61">
      <c r="AB58" s="21"/>
      <c r="AC58" s="20"/>
      <c r="AD58" s="20"/>
      <c r="AE58" s="20"/>
      <c r="AF58" s="20"/>
      <c r="AG58" s="20"/>
      <c r="AH58" s="20"/>
      <c r="AI58" s="20"/>
      <c r="AJ58" s="20"/>
      <c r="AK58" s="20"/>
      <c r="AL58" s="20"/>
      <c r="AM58" s="20"/>
      <c r="AN58" s="20"/>
      <c r="AO58" s="20"/>
      <c r="AP58" s="20"/>
      <c r="AQ58" s="20"/>
      <c r="AR58" s="20"/>
      <c r="AS58" s="20"/>
      <c r="AT58" s="20"/>
      <c r="AU58" s="20"/>
      <c r="AV58" s="26"/>
    </row>
    <row r="59" spans="4:61">
      <c r="AB59" s="21"/>
      <c r="AC59" s="20"/>
      <c r="AD59" s="20"/>
      <c r="AE59" s="20"/>
      <c r="AF59" s="20"/>
      <c r="AG59" s="20"/>
      <c r="AH59" s="20"/>
      <c r="AI59" s="20"/>
      <c r="AJ59" s="20"/>
      <c r="AK59" s="20"/>
      <c r="AL59" s="20"/>
      <c r="AM59" s="20"/>
      <c r="AN59" s="20"/>
      <c r="AO59" s="20"/>
      <c r="AP59" s="20"/>
      <c r="AQ59" s="20"/>
      <c r="AR59" s="20"/>
      <c r="AS59" s="20"/>
      <c r="AT59" s="20"/>
      <c r="AU59" s="20"/>
      <c r="AV59" s="26"/>
    </row>
    <row r="60" spans="4:61">
      <c r="AB60" s="21"/>
      <c r="AC60" s="20"/>
      <c r="AD60" s="20"/>
      <c r="AE60" s="20"/>
      <c r="AF60" s="20"/>
      <c r="AG60" s="20"/>
      <c r="AH60" s="20"/>
      <c r="AI60" s="20"/>
      <c r="AJ60" s="20"/>
      <c r="AK60" s="20"/>
      <c r="AL60" s="20"/>
      <c r="AM60" s="20"/>
      <c r="AN60" s="20"/>
      <c r="AO60" s="20"/>
      <c r="AP60" s="20"/>
      <c r="AQ60" s="20"/>
      <c r="AR60" s="20"/>
      <c r="AS60" s="20"/>
      <c r="AT60" s="20"/>
      <c r="AU60" s="20"/>
      <c r="AV60" s="26"/>
    </row>
    <row r="61" spans="4:61">
      <c r="AB61" s="21"/>
      <c r="AC61" s="20"/>
      <c r="AD61" s="20"/>
      <c r="AE61" s="20"/>
      <c r="AF61" s="20"/>
      <c r="AG61" s="20"/>
      <c r="AH61" s="20"/>
      <c r="AI61" s="20"/>
      <c r="AJ61" s="20"/>
      <c r="AK61" s="20"/>
      <c r="AL61" s="20"/>
      <c r="AM61" s="20"/>
      <c r="AN61" s="20"/>
      <c r="AO61" s="20"/>
      <c r="AP61" s="20"/>
      <c r="AQ61" s="20"/>
      <c r="AR61" s="27"/>
      <c r="AS61" s="27"/>
      <c r="AT61" s="27"/>
      <c r="AU61" s="27"/>
      <c r="AV61" s="28"/>
    </row>
    <row r="62" spans="4:61">
      <c r="D62" s="33"/>
      <c r="AB62" s="3"/>
      <c r="AC62" s="3"/>
      <c r="AD62" s="3"/>
      <c r="AE62" s="3"/>
      <c r="AF62" s="3"/>
      <c r="AG62" s="3"/>
      <c r="AH62" s="3"/>
      <c r="AI62" s="3"/>
      <c r="AJ62" s="3"/>
      <c r="AK62" s="3"/>
      <c r="AL62" s="3"/>
      <c r="AM62" s="3"/>
      <c r="AN62" s="3"/>
      <c r="AO62" s="3"/>
      <c r="AP62" s="3"/>
      <c r="AQ62" s="3"/>
    </row>
    <row r="64" spans="4:61">
      <c r="D64" s="33"/>
    </row>
    <row r="67" spans="4:4">
      <c r="D67" s="33"/>
    </row>
  </sheetData>
  <pageMargins left="0.2" right="0.2" top="0.25" bottom="0.25" header="0.3" footer="0.3"/>
  <pageSetup fitToWidth="2" fitToHeight="0" orientation="landscape" horizontalDpi="360" verticalDpi="360" r:id="rId1"/>
  <drawing r:id="rId2"/>
</worksheet>
</file>

<file path=xl/worksheets/sheet7.xml><?xml version="1.0" encoding="utf-8"?>
<worksheet xmlns="http://schemas.openxmlformats.org/spreadsheetml/2006/main" xmlns:r="http://schemas.openxmlformats.org/officeDocument/2006/relationships">
  <sheetPr>
    <pageSetUpPr fitToPage="1"/>
  </sheetPr>
  <dimension ref="B2:BK67"/>
  <sheetViews>
    <sheetView showGridLines="0" tabSelected="1" topLeftCell="A13" zoomScale="73" zoomScaleNormal="73" workbookViewId="0">
      <selection activeCell="AL44" sqref="A9:AL44"/>
    </sheetView>
  </sheetViews>
  <sheetFormatPr defaultRowHeight="15"/>
  <cols>
    <col min="1" max="5" width="3.28515625" customWidth="1"/>
    <col min="6" max="405" width="3.140625" customWidth="1"/>
  </cols>
  <sheetData>
    <row r="2" spans="2:63">
      <c r="B2" t="s">
        <v>46</v>
      </c>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row>
    <row r="3" spans="2:63">
      <c r="B3" t="s">
        <v>47</v>
      </c>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row>
    <row r="4" spans="2:63">
      <c r="B4" s="32" t="s">
        <v>99</v>
      </c>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row>
    <row r="5" spans="2:63">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row>
    <row r="6" spans="2:63">
      <c r="AD6" s="30"/>
      <c r="AE6" s="30"/>
      <c r="AF6" s="30"/>
      <c r="AG6" s="30"/>
      <c r="AH6" s="30"/>
      <c r="AI6" s="30"/>
      <c r="AJ6" s="30"/>
      <c r="AK6" s="30"/>
      <c r="AL6" s="30" t="s">
        <v>45</v>
      </c>
      <c r="AM6" s="30"/>
      <c r="AN6" s="30"/>
      <c r="AO6" s="30"/>
      <c r="AP6" s="30"/>
      <c r="AQ6" s="30"/>
      <c r="AR6" s="30"/>
      <c r="AS6" s="30"/>
      <c r="AT6" s="30"/>
      <c r="AU6" s="30"/>
      <c r="AV6" s="30"/>
      <c r="AW6" s="30"/>
      <c r="AX6" s="30"/>
      <c r="AY6" s="30"/>
      <c r="AZ6" s="30"/>
      <c r="BA6" s="30"/>
      <c r="BB6" s="30"/>
      <c r="BC6" s="30"/>
      <c r="BD6" s="30"/>
      <c r="BE6" s="30"/>
      <c r="BF6" s="30"/>
      <c r="BG6" s="30"/>
      <c r="BH6" s="30"/>
      <c r="BI6" s="30"/>
      <c r="BJ6" s="30"/>
      <c r="BK6" s="30"/>
    </row>
    <row r="7" spans="2:63">
      <c r="AD7" s="30"/>
      <c r="AE7" s="30"/>
      <c r="AF7" s="30"/>
      <c r="AG7" s="30"/>
      <c r="AH7" s="30"/>
      <c r="AI7" s="30"/>
      <c r="AJ7" s="30"/>
      <c r="AK7" s="30"/>
      <c r="AL7" s="30"/>
      <c r="AM7" s="30"/>
      <c r="AN7" s="30"/>
      <c r="AO7" s="30"/>
      <c r="AP7" s="30"/>
      <c r="AQ7" s="30"/>
      <c r="AR7" s="30"/>
      <c r="AS7" s="30"/>
      <c r="AT7" s="30"/>
      <c r="AU7" s="30"/>
      <c r="AV7" s="30"/>
      <c r="AW7" s="30"/>
      <c r="AX7" s="30"/>
      <c r="AY7" s="30"/>
      <c r="AZ7" s="30"/>
      <c r="BA7" s="30"/>
      <c r="BB7" s="30"/>
      <c r="BC7" s="30"/>
      <c r="BD7" s="30"/>
      <c r="BE7" s="30"/>
      <c r="BF7" s="30"/>
      <c r="BG7" s="30"/>
      <c r="BH7" s="30"/>
      <c r="BI7" s="30"/>
      <c r="BJ7" s="30"/>
      <c r="BK7" s="30"/>
    </row>
    <row r="8" spans="2:63">
      <c r="AD8" s="30"/>
      <c r="AE8" s="30"/>
      <c r="AF8" s="30"/>
      <c r="AG8" s="30"/>
      <c r="AH8" s="30"/>
      <c r="AI8" s="30"/>
      <c r="AJ8" s="30"/>
      <c r="AK8" s="30"/>
      <c r="AL8" s="30"/>
      <c r="AM8" s="30"/>
      <c r="AN8" s="30"/>
      <c r="AO8" s="30"/>
      <c r="AP8" s="30"/>
      <c r="AQ8" s="30"/>
      <c r="AR8" s="30"/>
      <c r="AS8" s="30"/>
      <c r="AT8" s="30"/>
      <c r="AU8" s="30"/>
      <c r="AV8" s="30"/>
      <c r="AW8" s="30"/>
      <c r="AX8" s="30"/>
      <c r="AY8" s="30"/>
      <c r="AZ8" s="30"/>
      <c r="BA8" s="30"/>
      <c r="BB8" s="30"/>
      <c r="BC8" s="30"/>
      <c r="BD8" s="30"/>
      <c r="BE8" s="30"/>
      <c r="BF8" s="30"/>
      <c r="BG8" s="30"/>
      <c r="BH8" s="30"/>
      <c r="BI8" s="30"/>
      <c r="BJ8" s="30"/>
      <c r="BK8" s="30"/>
    </row>
    <row r="9" spans="2:63">
      <c r="AD9" s="31"/>
      <c r="AE9" s="31"/>
      <c r="AF9" s="31"/>
      <c r="AG9" s="31"/>
      <c r="AH9" s="31"/>
      <c r="AI9" s="31"/>
      <c r="AJ9" s="31"/>
      <c r="AK9" s="31"/>
      <c r="AL9" s="31"/>
      <c r="AM9" s="31"/>
      <c r="AN9" s="31"/>
      <c r="AO9" s="31"/>
      <c r="AP9" s="31"/>
      <c r="AQ9" s="31"/>
      <c r="AR9" s="31"/>
      <c r="AS9" s="31"/>
      <c r="AT9" s="31"/>
      <c r="AU9" s="31"/>
      <c r="AV9" s="31"/>
      <c r="AW9" s="31"/>
      <c r="AX9" s="31"/>
      <c r="AY9" s="31"/>
      <c r="AZ9" s="31"/>
      <c r="BA9" s="31"/>
      <c r="BB9" s="31"/>
      <c r="BC9" s="31"/>
      <c r="BD9" s="31"/>
      <c r="BE9" s="31"/>
      <c r="BF9" s="31"/>
      <c r="BG9" s="31"/>
      <c r="BH9" s="31"/>
      <c r="BI9" s="31"/>
      <c r="BJ9" s="31"/>
      <c r="BK9" s="31"/>
    </row>
    <row r="10" spans="2:63">
      <c r="AD10" s="38"/>
      <c r="AE10" s="39"/>
      <c r="AF10" s="39"/>
      <c r="AG10" s="39"/>
      <c r="AH10" s="40"/>
      <c r="AI10" s="18"/>
      <c r="AJ10" s="19"/>
      <c r="AK10" s="19"/>
      <c r="AL10" s="19"/>
      <c r="AM10" s="19"/>
      <c r="AN10" s="19"/>
      <c r="AO10" s="19"/>
      <c r="AP10" s="19"/>
      <c r="AQ10" s="19"/>
      <c r="AR10" s="19"/>
      <c r="AS10" s="19"/>
      <c r="AT10" s="19"/>
      <c r="AU10" s="19"/>
      <c r="AV10" s="19"/>
      <c r="AW10" s="19"/>
      <c r="AX10" s="19"/>
      <c r="AY10" s="19"/>
      <c r="AZ10" s="19"/>
      <c r="BA10" s="19"/>
      <c r="BB10" s="19"/>
      <c r="BC10" s="19"/>
      <c r="BD10" s="19"/>
      <c r="BE10" s="19"/>
      <c r="BF10" s="19"/>
      <c r="BG10" s="19"/>
      <c r="BH10" s="19"/>
      <c r="BI10" s="19"/>
      <c r="BJ10" s="19"/>
      <c r="BK10" s="19"/>
    </row>
    <row r="11" spans="2:63">
      <c r="AD11" s="38"/>
      <c r="AE11" s="39" t="s">
        <v>8</v>
      </c>
      <c r="AF11" s="39"/>
      <c r="AG11" s="39"/>
      <c r="AH11" s="40"/>
      <c r="AI11" s="20"/>
      <c r="AJ11" s="20"/>
      <c r="AK11" s="20"/>
      <c r="AL11" s="20"/>
      <c r="AM11" s="20"/>
      <c r="AN11" s="20"/>
      <c r="AO11" s="20"/>
      <c r="AP11" s="20"/>
      <c r="AQ11" s="20"/>
      <c r="AR11" s="20"/>
      <c r="AS11" s="20"/>
      <c r="AT11" s="20"/>
      <c r="AU11" s="20"/>
      <c r="AV11" s="20"/>
      <c r="AW11" s="20"/>
      <c r="AX11" s="20"/>
      <c r="AY11" s="20"/>
      <c r="AZ11" s="20"/>
      <c r="BA11" s="20"/>
      <c r="BB11" s="20"/>
      <c r="BC11" s="20"/>
      <c r="BD11" s="20"/>
      <c r="BE11" s="20"/>
      <c r="BF11" s="20"/>
      <c r="BG11" s="20"/>
      <c r="BH11" s="20"/>
      <c r="BI11" s="20"/>
      <c r="BJ11" s="20"/>
      <c r="BK11" s="20"/>
    </row>
    <row r="12" spans="2:63">
      <c r="AD12" s="38"/>
      <c r="AE12" s="39"/>
      <c r="AF12" s="39"/>
      <c r="AG12" s="39"/>
      <c r="AH12" s="40"/>
      <c r="AI12" s="20"/>
      <c r="AJ12" s="20"/>
      <c r="AK12" s="20"/>
      <c r="AL12" s="20"/>
      <c r="AM12" s="20"/>
      <c r="AN12" s="20"/>
      <c r="AO12" s="20"/>
      <c r="AP12" s="20"/>
      <c r="AQ12" s="20"/>
      <c r="AR12" s="20"/>
      <c r="AS12" s="20"/>
      <c r="AT12" s="20"/>
      <c r="AU12" s="20"/>
      <c r="AV12" s="20"/>
      <c r="AW12" s="20"/>
      <c r="AX12" s="20"/>
      <c r="AY12" s="20"/>
      <c r="AZ12" s="20"/>
      <c r="BA12" s="20"/>
      <c r="BB12" s="20"/>
      <c r="BC12" s="20"/>
      <c r="BD12" s="20"/>
      <c r="BE12" s="20"/>
      <c r="BF12" s="20"/>
      <c r="BG12" s="20"/>
      <c r="BH12" s="20"/>
      <c r="BI12" s="20"/>
      <c r="BJ12" s="20"/>
      <c r="BK12" s="20"/>
    </row>
    <row r="13" spans="2:63">
      <c r="AD13" s="38"/>
      <c r="AE13" s="39"/>
      <c r="AF13" s="39"/>
      <c r="AG13" s="39"/>
      <c r="AH13" s="40"/>
      <c r="AI13" s="20"/>
      <c r="AJ13" s="20"/>
      <c r="AK13" s="20"/>
      <c r="AL13" s="20"/>
      <c r="AM13" s="20"/>
      <c r="AN13" s="20"/>
      <c r="AO13" s="20"/>
      <c r="AP13" s="20"/>
      <c r="AQ13" s="20"/>
      <c r="AR13" s="20"/>
      <c r="AS13" s="20"/>
      <c r="AT13" s="20"/>
      <c r="AU13" s="20"/>
      <c r="AV13" s="20"/>
      <c r="AW13" s="20"/>
      <c r="AX13" s="20"/>
      <c r="AY13" s="20"/>
      <c r="AZ13" s="20"/>
      <c r="BA13" s="20"/>
      <c r="BB13" s="20"/>
      <c r="BC13" s="20"/>
      <c r="BD13" s="20"/>
      <c r="BE13" s="20"/>
      <c r="BF13" s="20"/>
      <c r="BG13" s="20"/>
      <c r="BH13" s="20"/>
      <c r="BI13" s="20"/>
      <c r="BJ13" s="20"/>
      <c r="BK13" s="20"/>
    </row>
    <row r="14" spans="2:63">
      <c r="AD14" s="14"/>
      <c r="AE14" s="15"/>
      <c r="AF14" s="15"/>
      <c r="AG14" s="15"/>
      <c r="AH14" s="16"/>
      <c r="AI14" s="21"/>
      <c r="AJ14" s="20"/>
      <c r="AK14" s="20"/>
      <c r="AL14" s="20"/>
      <c r="AM14" s="20"/>
      <c r="AN14" s="20"/>
      <c r="AO14" s="20"/>
      <c r="AP14" s="20"/>
      <c r="AQ14" s="20"/>
      <c r="AR14" s="20"/>
      <c r="AS14" s="20"/>
      <c r="AT14" s="20"/>
      <c r="AU14" s="20"/>
      <c r="AV14" s="20"/>
      <c r="AW14" s="20"/>
      <c r="AX14" s="20"/>
      <c r="AY14" s="20"/>
      <c r="AZ14" s="20"/>
      <c r="BA14" s="20"/>
      <c r="BB14" s="20"/>
      <c r="BC14" s="20"/>
      <c r="BD14" s="20"/>
      <c r="BE14" s="20"/>
      <c r="BF14" s="20"/>
      <c r="BG14" s="20"/>
      <c r="BH14" s="20"/>
      <c r="BI14" s="20"/>
      <c r="BJ14" s="20"/>
      <c r="BK14" s="20"/>
    </row>
    <row r="15" spans="2:63">
      <c r="H15" s="7"/>
      <c r="I15" s="8"/>
      <c r="J15" s="8"/>
      <c r="K15" s="8"/>
      <c r="L15" s="8"/>
      <c r="M15" s="8"/>
      <c r="N15" s="8"/>
      <c r="O15" s="8"/>
      <c r="P15" s="8"/>
      <c r="Q15" s="8"/>
      <c r="R15" s="8"/>
      <c r="S15" s="8"/>
      <c r="T15" s="8"/>
      <c r="U15" s="8"/>
      <c r="V15" s="8"/>
      <c r="W15" s="8"/>
      <c r="X15" s="8"/>
      <c r="Y15" s="8"/>
      <c r="Z15" s="8"/>
      <c r="AA15" s="8"/>
      <c r="AB15" s="8"/>
      <c r="AC15" s="8"/>
      <c r="AD15" s="8"/>
      <c r="AE15" s="8"/>
      <c r="AF15" s="8"/>
      <c r="AG15" s="8"/>
      <c r="AH15" s="8"/>
      <c r="AI15" s="21"/>
      <c r="AJ15" s="20"/>
      <c r="AK15" s="20"/>
      <c r="AL15" s="20"/>
      <c r="AM15" s="20"/>
      <c r="AN15" s="20"/>
      <c r="AO15" s="20"/>
      <c r="AP15" s="20"/>
      <c r="AQ15" s="20"/>
      <c r="AR15" s="20"/>
      <c r="AS15" s="20"/>
      <c r="AT15" s="20"/>
      <c r="AU15" s="20"/>
      <c r="AV15" s="20"/>
      <c r="AW15" s="20"/>
      <c r="AX15" s="20"/>
      <c r="AY15" s="20"/>
      <c r="AZ15" s="20"/>
      <c r="BA15" s="20"/>
      <c r="BB15" s="20"/>
      <c r="BC15" s="20"/>
      <c r="BD15" s="20"/>
      <c r="BE15" s="20"/>
      <c r="BF15" s="20"/>
      <c r="BG15" s="20"/>
      <c r="BH15" s="20"/>
      <c r="BI15" s="20"/>
      <c r="BJ15" s="20"/>
      <c r="BK15" s="20"/>
    </row>
    <row r="16" spans="2:63">
      <c r="H16" s="9"/>
      <c r="I16" s="10"/>
      <c r="J16" s="10"/>
      <c r="K16" s="10"/>
      <c r="L16" s="10"/>
      <c r="M16" s="10"/>
      <c r="N16" s="10"/>
      <c r="O16" s="10"/>
      <c r="P16" s="10"/>
      <c r="Q16" s="10"/>
      <c r="R16" s="10"/>
      <c r="S16" s="10"/>
      <c r="T16" s="10"/>
      <c r="U16" s="10"/>
      <c r="V16" s="10"/>
      <c r="W16" s="10"/>
      <c r="X16" s="10"/>
      <c r="Y16" s="10"/>
      <c r="Z16" s="10"/>
      <c r="AA16" s="10"/>
      <c r="AB16" s="10"/>
      <c r="AC16" s="10"/>
      <c r="AD16" s="10"/>
      <c r="AE16" s="10"/>
      <c r="AF16" s="11"/>
      <c r="AG16" s="10"/>
      <c r="AH16" s="12"/>
      <c r="AI16" s="20"/>
      <c r="AJ16" s="20"/>
      <c r="AK16" s="20"/>
      <c r="AL16" s="25" t="s">
        <v>44</v>
      </c>
      <c r="AM16" s="20"/>
      <c r="AN16" s="20"/>
      <c r="AO16" s="20"/>
      <c r="AP16" s="20"/>
      <c r="AQ16" s="20"/>
      <c r="AR16" s="20"/>
      <c r="AS16" s="20"/>
      <c r="AT16" s="20"/>
      <c r="AU16" s="20"/>
      <c r="AV16" s="20"/>
      <c r="AW16" s="20"/>
      <c r="AX16" s="20"/>
      <c r="AY16" s="20"/>
      <c r="AZ16" s="20"/>
      <c r="BA16" s="20"/>
      <c r="BB16" s="20"/>
      <c r="BC16" s="20"/>
      <c r="BD16" s="20"/>
      <c r="BE16" s="20"/>
      <c r="BF16" s="20"/>
      <c r="BG16" s="20"/>
      <c r="BH16" s="20"/>
      <c r="BI16" s="20"/>
      <c r="BJ16" s="20"/>
      <c r="BK16" s="20"/>
    </row>
    <row r="17" spans="8:63">
      <c r="H17" s="9"/>
      <c r="I17" s="10"/>
      <c r="J17" s="10"/>
      <c r="K17" s="10"/>
      <c r="L17" s="10"/>
      <c r="M17" s="10"/>
      <c r="N17" s="10"/>
      <c r="O17" s="10"/>
      <c r="P17" s="10"/>
      <c r="Q17" s="10"/>
      <c r="R17" s="10"/>
      <c r="S17" s="10"/>
      <c r="T17" s="10"/>
      <c r="U17" s="10"/>
      <c r="V17" s="10"/>
      <c r="W17" s="10"/>
      <c r="X17" s="10"/>
      <c r="Y17" s="10"/>
      <c r="Z17" s="10"/>
      <c r="AA17" s="10"/>
      <c r="AB17" s="10"/>
      <c r="AC17" s="10"/>
      <c r="AD17" s="10"/>
      <c r="AE17" s="10"/>
      <c r="AF17" s="11"/>
      <c r="AG17" s="10"/>
      <c r="AH17" s="12"/>
      <c r="AI17" s="20"/>
      <c r="AJ17" s="20"/>
      <c r="AK17" s="20"/>
      <c r="AL17" s="20"/>
      <c r="AM17" s="20"/>
      <c r="AN17" s="20"/>
      <c r="AO17" s="20"/>
      <c r="AP17" s="20"/>
      <c r="AQ17" s="20"/>
      <c r="AR17" s="20"/>
      <c r="AS17" s="20"/>
      <c r="AT17" s="20"/>
      <c r="AU17" s="20"/>
      <c r="AV17" s="20"/>
      <c r="AW17" s="20"/>
      <c r="AX17" s="20"/>
      <c r="AY17" s="20"/>
      <c r="AZ17" s="20"/>
      <c r="BA17" s="20"/>
      <c r="BB17" s="20"/>
      <c r="BC17" s="20"/>
      <c r="BD17" s="20"/>
      <c r="BE17" s="20"/>
      <c r="BF17" s="20"/>
      <c r="BG17" s="20"/>
      <c r="BH17" s="20"/>
      <c r="BI17" s="20"/>
      <c r="BJ17" s="20"/>
      <c r="BK17" s="20"/>
    </row>
    <row r="18" spans="8:63">
      <c r="H18" s="9"/>
      <c r="I18" s="10"/>
      <c r="J18" s="10"/>
      <c r="K18" s="10"/>
      <c r="L18" s="10"/>
      <c r="M18" s="10"/>
      <c r="N18" s="10"/>
      <c r="O18" s="10"/>
      <c r="P18" s="10"/>
      <c r="Q18" s="10"/>
      <c r="R18" s="10"/>
      <c r="S18" s="10"/>
      <c r="T18" s="10"/>
      <c r="U18" s="10"/>
      <c r="V18" s="10"/>
      <c r="W18" s="10"/>
      <c r="X18" s="10"/>
      <c r="Y18" s="10"/>
      <c r="Z18" s="10"/>
      <c r="AA18" s="10"/>
      <c r="AB18" s="13"/>
      <c r="AC18" s="10"/>
      <c r="AD18" s="10"/>
      <c r="AE18" s="10"/>
      <c r="AF18" s="11"/>
      <c r="AG18" s="10"/>
      <c r="AH18" s="12"/>
      <c r="AI18" s="20"/>
      <c r="AJ18" s="20"/>
      <c r="AK18" s="20"/>
      <c r="AL18" s="20"/>
      <c r="AM18" s="20"/>
      <c r="AN18" s="20"/>
      <c r="AO18" s="20"/>
      <c r="AP18" s="20"/>
      <c r="AQ18" s="20"/>
      <c r="AR18" s="20"/>
      <c r="AS18" s="20"/>
      <c r="AT18" s="20"/>
      <c r="AU18" s="20"/>
      <c r="AV18" s="20"/>
      <c r="AW18" s="20"/>
      <c r="AX18" s="20"/>
      <c r="AY18" s="20"/>
      <c r="AZ18" s="20"/>
      <c r="BA18" s="20"/>
      <c r="BB18" s="20"/>
      <c r="BC18" s="20"/>
      <c r="BD18" s="20"/>
      <c r="BE18" s="20"/>
      <c r="BF18" s="20"/>
      <c r="BG18" s="20"/>
      <c r="BH18" s="20"/>
      <c r="BI18" s="20"/>
      <c r="BJ18" s="20"/>
      <c r="BK18" s="20"/>
    </row>
    <row r="19" spans="8:63">
      <c r="H19" s="9"/>
      <c r="I19" s="10"/>
      <c r="J19" s="10"/>
      <c r="K19" s="10"/>
      <c r="L19" s="10"/>
      <c r="M19" s="10"/>
      <c r="N19" s="10"/>
      <c r="O19" s="10"/>
      <c r="P19" s="10"/>
      <c r="Q19" s="10"/>
      <c r="R19" s="10"/>
      <c r="S19" s="10"/>
      <c r="T19" s="10"/>
      <c r="U19" s="10"/>
      <c r="V19" s="10"/>
      <c r="W19" s="10"/>
      <c r="X19" s="10"/>
      <c r="Y19" s="10"/>
      <c r="Z19" s="10"/>
      <c r="AA19" s="10"/>
      <c r="AB19" s="10"/>
      <c r="AC19" s="10"/>
      <c r="AD19" s="10"/>
      <c r="AE19" s="10"/>
      <c r="AF19" s="11"/>
      <c r="AG19" s="10"/>
      <c r="AH19" s="12"/>
      <c r="AI19" s="20"/>
      <c r="AJ19" s="20"/>
      <c r="AK19" s="20"/>
      <c r="AL19" s="20"/>
      <c r="AM19" s="20"/>
      <c r="AN19" s="20"/>
      <c r="AO19" s="20"/>
      <c r="AP19" s="20"/>
      <c r="AQ19" s="20"/>
      <c r="AR19" s="20"/>
      <c r="AS19" s="20"/>
      <c r="AT19" s="20"/>
      <c r="AU19" s="20"/>
      <c r="AV19" s="20"/>
      <c r="AW19" s="20"/>
      <c r="AX19" s="20"/>
      <c r="AY19" s="20"/>
      <c r="AZ19" s="20"/>
      <c r="BA19" s="20"/>
      <c r="BB19" s="20"/>
      <c r="BC19" s="20"/>
      <c r="BD19" s="20"/>
      <c r="BE19" s="20"/>
      <c r="BF19" s="20"/>
      <c r="BG19" s="20"/>
      <c r="BH19" s="20"/>
      <c r="BI19" s="20"/>
      <c r="BJ19" s="20"/>
      <c r="BK19" s="20"/>
    </row>
    <row r="20" spans="8:63">
      <c r="H20" s="9"/>
      <c r="I20" s="10"/>
      <c r="J20" s="10"/>
      <c r="K20" s="10"/>
      <c r="L20" s="10"/>
      <c r="M20" s="10"/>
      <c r="N20" s="10"/>
      <c r="O20" s="10"/>
      <c r="P20" s="10"/>
      <c r="Q20" s="10"/>
      <c r="R20" s="10"/>
      <c r="S20" s="10"/>
      <c r="T20" s="10"/>
      <c r="U20" s="10"/>
      <c r="V20" s="10"/>
      <c r="W20" s="10"/>
      <c r="X20" s="10"/>
      <c r="Y20" s="10"/>
      <c r="Z20" s="10"/>
      <c r="AA20" s="10"/>
      <c r="AB20" s="10"/>
      <c r="AC20" s="10"/>
      <c r="AD20" s="10"/>
      <c r="AE20" s="10"/>
      <c r="AF20" s="11"/>
      <c r="AG20" s="10"/>
      <c r="AH20" s="12"/>
      <c r="AI20" s="20"/>
      <c r="AJ20" s="20"/>
      <c r="AK20" s="20"/>
      <c r="AL20" s="20"/>
      <c r="AM20" s="20"/>
      <c r="AN20" s="20"/>
      <c r="AO20" s="20"/>
      <c r="AP20" s="20"/>
      <c r="AQ20" s="20"/>
      <c r="AR20" s="20"/>
      <c r="AS20" s="20"/>
      <c r="AT20" s="20"/>
      <c r="AU20" s="20"/>
      <c r="AV20" s="20"/>
      <c r="AW20" s="20"/>
      <c r="AX20" s="20"/>
      <c r="AY20" s="20"/>
      <c r="AZ20" s="20"/>
      <c r="BA20" s="20"/>
      <c r="BB20" s="20"/>
      <c r="BC20" s="20"/>
      <c r="BD20" s="20"/>
      <c r="BE20" s="20"/>
      <c r="BF20" s="20"/>
      <c r="BG20" s="20"/>
      <c r="BH20" s="20"/>
      <c r="BI20" s="20"/>
      <c r="BJ20" s="20"/>
      <c r="BK20" s="20"/>
    </row>
    <row r="21" spans="8:63">
      <c r="H21" s="9"/>
      <c r="I21" s="10"/>
      <c r="J21" s="10"/>
      <c r="K21" s="10"/>
      <c r="L21" s="10"/>
      <c r="M21" s="10"/>
      <c r="N21" s="10"/>
      <c r="O21" s="10"/>
      <c r="P21" s="10"/>
      <c r="Q21" s="10"/>
      <c r="R21" s="10"/>
      <c r="S21" s="10"/>
      <c r="T21" s="10"/>
      <c r="U21" s="10"/>
      <c r="V21" s="10"/>
      <c r="W21" s="10"/>
      <c r="X21" s="10"/>
      <c r="Y21" s="10"/>
      <c r="Z21" s="10"/>
      <c r="AA21" s="10"/>
      <c r="AB21" s="10"/>
      <c r="AC21" s="10"/>
      <c r="AD21" s="10"/>
      <c r="AE21" s="10"/>
      <c r="AF21" s="11"/>
      <c r="AG21" s="10"/>
      <c r="AH21" s="12"/>
      <c r="AI21" s="20"/>
      <c r="AJ21" s="20"/>
      <c r="AK21" s="20"/>
      <c r="AL21" s="20"/>
      <c r="AM21" s="20"/>
      <c r="AN21" s="20"/>
      <c r="AO21" s="20"/>
      <c r="AP21" s="20"/>
      <c r="AQ21" s="20"/>
      <c r="AR21" s="20"/>
      <c r="AS21" s="20"/>
      <c r="AT21" s="20"/>
      <c r="AU21" s="20"/>
      <c r="AV21" s="20"/>
      <c r="AW21" s="20"/>
      <c r="AX21" s="20"/>
      <c r="AY21" s="20"/>
      <c r="AZ21" s="20"/>
      <c r="BA21" s="20"/>
      <c r="BB21" s="20"/>
      <c r="BC21" s="20"/>
      <c r="BD21" s="20"/>
      <c r="BE21" s="20"/>
      <c r="BF21" s="20"/>
      <c r="BG21" s="20"/>
      <c r="BH21" s="20"/>
      <c r="BI21" s="20"/>
      <c r="BJ21" s="20"/>
      <c r="BK21" s="20"/>
    </row>
    <row r="22" spans="8:63">
      <c r="H22" s="9"/>
      <c r="I22" s="10"/>
      <c r="J22" s="10"/>
      <c r="K22" s="10"/>
      <c r="L22" s="10"/>
      <c r="M22" s="10"/>
      <c r="N22" s="10"/>
      <c r="O22" s="10"/>
      <c r="P22" s="10"/>
      <c r="Q22" s="10"/>
      <c r="R22" s="10"/>
      <c r="S22" s="10"/>
      <c r="T22" s="10"/>
      <c r="U22" s="10"/>
      <c r="V22" s="10"/>
      <c r="W22" s="10"/>
      <c r="X22" s="10"/>
      <c r="Y22" s="10"/>
      <c r="Z22" s="10"/>
      <c r="AA22" s="10"/>
      <c r="AB22" s="10"/>
      <c r="AC22" s="10"/>
      <c r="AD22" s="10"/>
      <c r="AE22" s="10"/>
      <c r="AF22" s="11"/>
      <c r="AG22" s="10"/>
      <c r="AH22" s="12"/>
      <c r="AI22" s="20"/>
      <c r="AJ22" s="20"/>
      <c r="AK22" s="20"/>
      <c r="AL22" s="20"/>
      <c r="AM22" s="20"/>
      <c r="AN22" s="20"/>
      <c r="AO22" s="20"/>
      <c r="AP22" s="20"/>
      <c r="AQ22" s="20"/>
      <c r="AR22" s="20"/>
      <c r="AS22" s="20"/>
      <c r="AT22" s="20"/>
      <c r="AU22" s="20"/>
      <c r="AV22" s="20"/>
      <c r="AW22" s="20"/>
      <c r="AX22" s="20"/>
      <c r="AY22" s="20"/>
      <c r="AZ22" s="20"/>
      <c r="BA22" s="20"/>
      <c r="BB22" s="20"/>
      <c r="BC22" s="20"/>
      <c r="BD22" s="20"/>
      <c r="BE22" s="20"/>
      <c r="BF22" s="20"/>
      <c r="BG22" s="20"/>
      <c r="BH22" s="20"/>
      <c r="BI22" s="20"/>
      <c r="BJ22" s="20"/>
      <c r="BK22" s="20"/>
    </row>
    <row r="23" spans="8:63">
      <c r="H23" s="9"/>
      <c r="I23" s="10"/>
      <c r="J23" s="10"/>
      <c r="K23" s="10"/>
      <c r="L23" s="10"/>
      <c r="M23" s="10"/>
      <c r="N23" s="10"/>
      <c r="O23" s="10"/>
      <c r="P23" s="10"/>
      <c r="Q23" s="10"/>
      <c r="R23" s="10"/>
      <c r="S23" s="10"/>
      <c r="T23" s="10"/>
      <c r="U23" s="10"/>
      <c r="V23" s="10"/>
      <c r="W23" s="10"/>
      <c r="X23" s="10"/>
      <c r="Y23" s="10"/>
      <c r="Z23" s="10"/>
      <c r="AA23" s="10"/>
      <c r="AB23" s="10"/>
      <c r="AC23" s="10"/>
      <c r="AD23" s="10"/>
      <c r="AE23" s="10"/>
      <c r="AF23" s="11"/>
      <c r="AG23" s="10"/>
      <c r="AH23" s="12"/>
      <c r="AI23" s="20"/>
      <c r="AJ23" s="20"/>
      <c r="AK23" s="20"/>
      <c r="AL23" s="20"/>
      <c r="AM23" s="20"/>
      <c r="AN23" s="20"/>
      <c r="AO23" s="20"/>
      <c r="AP23" s="20"/>
      <c r="AQ23" s="20"/>
      <c r="AR23" s="20"/>
      <c r="AS23" s="20"/>
      <c r="AT23" s="20"/>
      <c r="AU23" s="20"/>
      <c r="AV23" s="20"/>
      <c r="AW23" s="20"/>
      <c r="AX23" s="20"/>
      <c r="AY23" s="20"/>
      <c r="AZ23" s="20"/>
      <c r="BA23" s="20"/>
      <c r="BB23" s="20"/>
      <c r="BC23" s="20"/>
      <c r="BD23" s="20"/>
      <c r="BE23" s="20"/>
      <c r="BF23" s="20"/>
      <c r="BG23" s="20"/>
      <c r="BH23" s="20"/>
      <c r="BI23" s="20"/>
      <c r="BJ23" s="20"/>
      <c r="BK23" s="20"/>
    </row>
    <row r="24" spans="8:63">
      <c r="H24" s="9"/>
      <c r="I24" s="10"/>
      <c r="J24" s="10"/>
      <c r="K24" s="10"/>
      <c r="L24" s="10"/>
      <c r="M24" s="10"/>
      <c r="N24" s="10"/>
      <c r="O24" s="10"/>
      <c r="P24" s="10"/>
      <c r="Q24" s="10"/>
      <c r="R24" s="10"/>
      <c r="S24" s="10"/>
      <c r="T24" s="10"/>
      <c r="U24" s="10"/>
      <c r="V24" s="10"/>
      <c r="W24" s="10"/>
      <c r="X24" s="10"/>
      <c r="Y24" s="10"/>
      <c r="Z24" s="10"/>
      <c r="AA24" s="10"/>
      <c r="AB24" s="10"/>
      <c r="AC24" s="10"/>
      <c r="AD24" s="10"/>
      <c r="AE24" s="10"/>
      <c r="AF24" s="11"/>
      <c r="AG24" s="10"/>
      <c r="AH24" s="12"/>
      <c r="AI24" s="20"/>
      <c r="AJ24" s="20"/>
      <c r="AK24" s="20"/>
      <c r="AL24" s="20"/>
      <c r="AM24" s="20"/>
      <c r="AN24" s="20"/>
      <c r="AO24" s="20"/>
      <c r="AP24" s="20"/>
      <c r="AQ24" s="20"/>
      <c r="AR24" s="20"/>
      <c r="AS24" s="20"/>
      <c r="AT24" s="20"/>
      <c r="AU24" s="20"/>
      <c r="AV24" s="20"/>
      <c r="AW24" s="20"/>
      <c r="AX24" s="20"/>
      <c r="AY24" s="20"/>
      <c r="AZ24" s="20"/>
      <c r="BA24" s="20"/>
      <c r="BB24" s="20"/>
      <c r="BC24" s="20"/>
      <c r="BD24" s="20"/>
      <c r="BE24" s="20"/>
      <c r="BF24" s="20"/>
      <c r="BG24" s="20"/>
      <c r="BH24" s="20"/>
      <c r="BI24" s="20"/>
      <c r="BJ24" s="20"/>
      <c r="BK24" s="20"/>
    </row>
    <row r="25" spans="8:63">
      <c r="H25" s="9"/>
      <c r="I25" s="10"/>
      <c r="J25" s="10"/>
      <c r="K25" s="10"/>
      <c r="L25" s="10"/>
      <c r="M25" s="10"/>
      <c r="N25" s="10"/>
      <c r="O25" s="10"/>
      <c r="P25" s="10"/>
      <c r="Q25" s="10"/>
      <c r="R25" s="10"/>
      <c r="S25" s="10"/>
      <c r="T25" s="10"/>
      <c r="U25" s="10"/>
      <c r="V25" s="10"/>
      <c r="W25" s="10"/>
      <c r="X25" s="10"/>
      <c r="Y25" s="10"/>
      <c r="Z25" s="10"/>
      <c r="AA25" s="10"/>
      <c r="AB25" s="10"/>
      <c r="AC25" s="10"/>
      <c r="AD25" s="10"/>
      <c r="AE25" s="10"/>
      <c r="AF25" s="11"/>
      <c r="AG25" s="10"/>
      <c r="AH25" s="12"/>
      <c r="AI25" s="20"/>
      <c r="AJ25" s="20"/>
      <c r="AK25" s="20"/>
      <c r="AL25" s="25" t="s">
        <v>10</v>
      </c>
      <c r="AM25" s="20"/>
      <c r="AN25" s="20"/>
      <c r="AO25" s="25"/>
      <c r="AP25" s="20"/>
      <c r="AQ25" s="20"/>
      <c r="AR25" s="20"/>
      <c r="AS25" s="20"/>
      <c r="AT25" s="20"/>
      <c r="AU25" s="20"/>
      <c r="AV25" s="20"/>
      <c r="AW25" s="20"/>
      <c r="AX25" s="20"/>
      <c r="AY25" s="20"/>
      <c r="AZ25" s="20"/>
      <c r="BA25" s="20"/>
      <c r="BB25" s="20"/>
      <c r="BC25" s="20"/>
      <c r="BD25" s="20"/>
      <c r="BE25" s="20"/>
      <c r="BF25" s="20"/>
      <c r="BG25" s="20"/>
      <c r="BH25" s="20"/>
      <c r="BI25" s="20"/>
      <c r="BJ25" s="20"/>
      <c r="BK25" s="20"/>
    </row>
    <row r="26" spans="8:63" ht="18">
      <c r="H26" s="9"/>
      <c r="I26" s="13"/>
      <c r="J26" s="10"/>
      <c r="K26" s="10"/>
      <c r="L26" s="10"/>
      <c r="M26" s="10"/>
      <c r="N26" s="10"/>
      <c r="O26" s="10"/>
      <c r="P26" s="10"/>
      <c r="Q26" s="10"/>
      <c r="R26" s="17"/>
      <c r="S26" s="17"/>
      <c r="T26" s="10"/>
      <c r="U26" s="10"/>
      <c r="V26" s="10"/>
      <c r="W26" s="10"/>
      <c r="X26" s="10"/>
      <c r="Y26" s="10"/>
      <c r="Z26" s="10"/>
      <c r="AA26" s="10"/>
      <c r="AB26" s="10"/>
      <c r="AC26" s="10"/>
      <c r="AD26" s="10"/>
      <c r="AE26" s="10"/>
      <c r="AF26" s="11"/>
      <c r="AG26" s="10"/>
      <c r="AH26" s="12"/>
      <c r="AI26" s="20"/>
      <c r="AJ26" s="22" t="s">
        <v>7</v>
      </c>
      <c r="AK26" s="20"/>
      <c r="AL26" s="20"/>
      <c r="AM26" s="20"/>
      <c r="AN26" s="20"/>
      <c r="AO26" s="20"/>
      <c r="AP26" s="20"/>
      <c r="AQ26" s="20"/>
      <c r="AR26" s="20"/>
      <c r="AS26" s="20"/>
      <c r="AT26" s="20"/>
      <c r="AU26" s="20"/>
      <c r="AV26" s="20"/>
      <c r="AW26" s="20"/>
      <c r="AX26" s="20"/>
      <c r="AY26" s="20"/>
      <c r="AZ26" s="20"/>
      <c r="BA26" s="20"/>
      <c r="BB26" s="20"/>
      <c r="BC26" s="20"/>
      <c r="BD26" s="20"/>
      <c r="BE26" s="20"/>
      <c r="BF26" s="20"/>
      <c r="BG26" s="20"/>
      <c r="BH26" s="20"/>
      <c r="BI26" s="20"/>
      <c r="BJ26" s="20"/>
      <c r="BK26" s="20"/>
    </row>
    <row r="27" spans="8:63" ht="18">
      <c r="H27" s="9"/>
      <c r="I27" s="13" t="s">
        <v>3</v>
      </c>
      <c r="J27" s="10"/>
      <c r="K27" s="10"/>
      <c r="L27" s="10"/>
      <c r="M27" s="10"/>
      <c r="N27" s="10"/>
      <c r="O27" s="10"/>
      <c r="P27" s="10"/>
      <c r="Q27" s="10"/>
      <c r="R27" s="10"/>
      <c r="S27" s="10"/>
      <c r="T27" s="10"/>
      <c r="U27" s="10"/>
      <c r="V27" s="10"/>
      <c r="W27" s="10"/>
      <c r="X27" s="10"/>
      <c r="Y27" s="10"/>
      <c r="Z27" s="10"/>
      <c r="AA27" s="10"/>
      <c r="AB27" s="10"/>
      <c r="AC27" s="10"/>
      <c r="AD27" s="10"/>
      <c r="AE27" s="10"/>
      <c r="AF27" s="11"/>
      <c r="AG27" s="10"/>
      <c r="AH27" s="12"/>
      <c r="AI27" s="20"/>
      <c r="AJ27" s="20"/>
      <c r="AK27" s="20"/>
      <c r="AL27" s="20"/>
      <c r="AM27" s="20"/>
      <c r="AN27" s="20"/>
      <c r="AO27" s="20"/>
      <c r="AP27" s="20"/>
      <c r="AQ27" s="20"/>
      <c r="AR27" s="20"/>
      <c r="AS27" s="20"/>
      <c r="AT27" s="20"/>
      <c r="AU27" s="20"/>
      <c r="AV27" s="20"/>
      <c r="AW27" s="20"/>
      <c r="AX27" s="20"/>
      <c r="AY27" s="20"/>
      <c r="AZ27" s="20"/>
      <c r="BA27" s="20"/>
      <c r="BB27" s="20"/>
      <c r="BC27" s="20"/>
      <c r="BD27" s="20"/>
      <c r="BE27" s="20"/>
      <c r="BF27" s="20"/>
      <c r="BG27" s="20"/>
      <c r="BH27" s="20"/>
      <c r="BI27" s="20"/>
      <c r="BJ27" s="20"/>
      <c r="BK27" s="20"/>
    </row>
    <row r="28" spans="8:63">
      <c r="H28" s="9"/>
      <c r="I28" s="10"/>
      <c r="J28" s="10"/>
      <c r="K28" s="10"/>
      <c r="L28" s="10"/>
      <c r="M28" s="10"/>
      <c r="N28" s="10"/>
      <c r="O28" s="10"/>
      <c r="P28" s="10"/>
      <c r="Q28" s="10"/>
      <c r="R28" s="10"/>
      <c r="S28" s="10"/>
      <c r="T28" s="10"/>
      <c r="U28" s="10"/>
      <c r="V28" s="10"/>
      <c r="W28" s="10"/>
      <c r="X28" s="10"/>
      <c r="Y28" s="10"/>
      <c r="Z28" s="10"/>
      <c r="AA28" s="10"/>
      <c r="AB28" s="10"/>
      <c r="AC28" s="10"/>
      <c r="AD28" s="10"/>
      <c r="AE28" s="10"/>
      <c r="AF28" s="11"/>
      <c r="AG28" s="10"/>
      <c r="AH28" s="12"/>
      <c r="AI28" s="20"/>
      <c r="AJ28" s="20"/>
      <c r="AK28" s="20"/>
      <c r="AL28" s="20"/>
      <c r="AM28" s="20"/>
      <c r="AN28" s="20"/>
      <c r="AO28" s="20"/>
      <c r="AP28" s="20"/>
      <c r="AQ28" s="20"/>
      <c r="AR28" s="20"/>
      <c r="AS28" s="20"/>
      <c r="AT28" s="20"/>
      <c r="AU28" s="20"/>
      <c r="AV28" s="20"/>
      <c r="AW28" s="20"/>
      <c r="AX28" s="20"/>
      <c r="AY28" s="20"/>
      <c r="AZ28" s="20"/>
      <c r="BA28" s="20"/>
      <c r="BB28" s="20"/>
      <c r="BC28" s="20"/>
      <c r="BD28" s="20"/>
      <c r="BE28" s="20"/>
      <c r="BF28" s="20"/>
      <c r="BG28" s="20"/>
      <c r="BH28" s="20"/>
      <c r="BI28" s="20"/>
      <c r="BJ28" s="20"/>
      <c r="BK28" s="20"/>
    </row>
    <row r="29" spans="8:63">
      <c r="H29" s="9"/>
      <c r="I29" s="10"/>
      <c r="J29" s="10"/>
      <c r="K29" s="10"/>
      <c r="L29" s="10"/>
      <c r="M29" s="10"/>
      <c r="N29" s="10"/>
      <c r="O29" s="10"/>
      <c r="P29" s="10"/>
      <c r="Q29" s="10"/>
      <c r="R29" s="10"/>
      <c r="S29" s="10"/>
      <c r="T29" s="10"/>
      <c r="U29" s="10"/>
      <c r="V29" s="10"/>
      <c r="W29" s="10"/>
      <c r="X29" s="10"/>
      <c r="Y29" s="10"/>
      <c r="Z29" s="10"/>
      <c r="AA29" s="10"/>
      <c r="AB29" s="10"/>
      <c r="AC29" s="10"/>
      <c r="AD29" s="10"/>
      <c r="AE29" s="10"/>
      <c r="AF29" s="11"/>
      <c r="AG29" s="10"/>
      <c r="AH29" s="12"/>
      <c r="AI29" s="20"/>
      <c r="AJ29" s="20"/>
      <c r="AK29" s="20"/>
      <c r="AL29" s="20"/>
      <c r="AM29" s="20"/>
      <c r="AN29" s="20"/>
      <c r="AO29" s="20"/>
      <c r="AP29" s="20"/>
      <c r="AQ29" s="20"/>
      <c r="AR29" s="20"/>
      <c r="AS29" s="20"/>
      <c r="AT29" s="20"/>
      <c r="AU29" s="20"/>
      <c r="AV29" s="20"/>
      <c r="AW29" s="20"/>
      <c r="AX29" s="20"/>
      <c r="AY29" s="20"/>
      <c r="AZ29" s="20"/>
      <c r="BA29" s="20"/>
      <c r="BB29" s="20"/>
      <c r="BC29" s="20"/>
      <c r="BD29" s="20"/>
      <c r="BE29" s="20"/>
      <c r="BF29" s="20"/>
      <c r="BG29" s="20"/>
      <c r="BH29" s="20"/>
      <c r="BI29" s="20"/>
      <c r="BJ29" s="20"/>
      <c r="BK29" s="20"/>
    </row>
    <row r="30" spans="8:63">
      <c r="H30" s="9"/>
      <c r="I30" s="10"/>
      <c r="J30" s="10"/>
      <c r="K30" s="10"/>
      <c r="L30" s="10"/>
      <c r="M30" s="10"/>
      <c r="N30" s="10"/>
      <c r="O30" s="10"/>
      <c r="P30" s="10"/>
      <c r="Q30" s="10"/>
      <c r="R30" s="10"/>
      <c r="S30" s="10"/>
      <c r="T30" s="10"/>
      <c r="U30" s="10"/>
      <c r="V30" s="10"/>
      <c r="W30" s="10"/>
      <c r="X30" s="10"/>
      <c r="Y30" s="10"/>
      <c r="Z30" s="10"/>
      <c r="AA30" s="10"/>
      <c r="AB30" s="10"/>
      <c r="AC30" s="10"/>
      <c r="AD30" s="10"/>
      <c r="AE30" s="10"/>
      <c r="AF30" s="11"/>
      <c r="AG30" s="10"/>
      <c r="AH30" s="12"/>
      <c r="AI30" s="20"/>
      <c r="AJ30" s="20"/>
      <c r="AK30" s="20"/>
      <c r="AL30" s="20"/>
      <c r="AM30" s="20"/>
      <c r="AN30" s="20"/>
      <c r="AO30" s="20"/>
      <c r="AP30" s="20"/>
      <c r="AQ30" s="20"/>
      <c r="AR30" s="20"/>
      <c r="AS30" s="20"/>
      <c r="AT30" s="20"/>
      <c r="AU30" s="20"/>
      <c r="AV30" s="20"/>
      <c r="AW30" s="20"/>
      <c r="AX30" s="20"/>
      <c r="AY30" s="20"/>
      <c r="AZ30" s="20"/>
      <c r="BA30" s="20"/>
      <c r="BB30" s="20"/>
      <c r="BC30" s="20"/>
      <c r="BD30" s="20"/>
      <c r="BE30" s="20"/>
      <c r="BF30" s="20"/>
      <c r="BG30" s="20"/>
      <c r="BH30" s="20"/>
      <c r="BI30" s="20"/>
      <c r="BJ30" s="20"/>
      <c r="BK30" s="20"/>
    </row>
    <row r="31" spans="8:63">
      <c r="H31" s="9"/>
      <c r="I31" s="10"/>
      <c r="J31" s="10"/>
      <c r="K31" s="10"/>
      <c r="L31" s="17"/>
      <c r="M31" s="10"/>
      <c r="N31" s="10"/>
      <c r="O31" s="10"/>
      <c r="P31" s="10"/>
      <c r="Q31" s="10"/>
      <c r="R31" s="10"/>
      <c r="S31" s="10"/>
      <c r="T31" s="10"/>
      <c r="U31" s="10"/>
      <c r="V31" s="10"/>
      <c r="W31" s="10"/>
      <c r="X31" s="10"/>
      <c r="Y31" s="10"/>
      <c r="Z31" s="10"/>
      <c r="AA31" s="10"/>
      <c r="AB31" s="10"/>
      <c r="AC31" s="10"/>
      <c r="AD31" s="10"/>
      <c r="AE31" s="10"/>
      <c r="AF31" s="11"/>
      <c r="AG31" s="10"/>
      <c r="AH31" s="12"/>
      <c r="AI31" s="20"/>
      <c r="AJ31" s="20"/>
      <c r="AK31" s="20"/>
      <c r="AL31" s="20"/>
      <c r="AM31" s="20"/>
      <c r="AN31" s="20"/>
      <c r="AO31" s="20"/>
      <c r="AP31" s="20"/>
      <c r="AQ31" s="20"/>
      <c r="AR31" s="20"/>
      <c r="AS31" s="20"/>
      <c r="AT31" s="20"/>
      <c r="AU31" s="20"/>
      <c r="AV31" s="20"/>
      <c r="AW31" s="20"/>
      <c r="AX31" s="20"/>
      <c r="AY31" s="20"/>
      <c r="AZ31" s="20"/>
      <c r="BA31" s="20"/>
      <c r="BB31" s="20"/>
      <c r="BC31" s="20"/>
      <c r="BD31" s="20"/>
      <c r="BE31" s="20"/>
      <c r="BF31" s="20"/>
      <c r="BG31" s="20"/>
      <c r="BH31" s="20"/>
      <c r="BI31" s="20"/>
      <c r="BJ31" s="20"/>
      <c r="BK31" s="20"/>
    </row>
    <row r="32" spans="8:63">
      <c r="H32" s="9"/>
      <c r="I32" s="10"/>
      <c r="J32" s="10"/>
      <c r="K32" s="10"/>
      <c r="L32" s="10"/>
      <c r="M32" s="10"/>
      <c r="N32" s="10"/>
      <c r="O32" s="10"/>
      <c r="P32" s="10"/>
      <c r="Q32" s="10"/>
      <c r="R32" s="10"/>
      <c r="S32" s="10"/>
      <c r="T32" s="10"/>
      <c r="U32" s="10"/>
      <c r="V32" s="10"/>
      <c r="W32" s="10"/>
      <c r="X32" s="10"/>
      <c r="Y32" s="10"/>
      <c r="Z32" s="10"/>
      <c r="AA32" s="10"/>
      <c r="AB32" s="10"/>
      <c r="AC32" s="10"/>
      <c r="AD32" s="10"/>
      <c r="AE32" s="10"/>
      <c r="AF32" s="11"/>
      <c r="AG32" s="10"/>
      <c r="AH32" s="12"/>
      <c r="AI32" s="20"/>
      <c r="AJ32" s="20"/>
      <c r="AK32" s="20"/>
      <c r="AL32" s="20"/>
      <c r="AM32" s="20"/>
      <c r="AN32" s="20"/>
      <c r="AO32" s="20"/>
      <c r="AP32" s="20"/>
      <c r="AQ32" s="20"/>
      <c r="AR32" s="20"/>
      <c r="AS32" s="20"/>
      <c r="AT32" s="20"/>
      <c r="AU32" s="20"/>
      <c r="AV32" s="20"/>
      <c r="AW32" s="20"/>
      <c r="AX32" s="20"/>
      <c r="AY32" s="20"/>
      <c r="AZ32" s="20"/>
      <c r="BA32" s="20"/>
      <c r="BB32" s="20"/>
      <c r="BC32" s="20"/>
      <c r="BD32" s="20"/>
      <c r="BE32" s="20"/>
      <c r="BF32" s="20"/>
      <c r="BG32" s="20"/>
      <c r="BH32" s="20"/>
      <c r="BI32" s="20"/>
      <c r="BJ32" s="20"/>
      <c r="BK32" s="20"/>
    </row>
    <row r="33" spans="8:63">
      <c r="H33" s="9"/>
      <c r="I33" s="10"/>
      <c r="J33" s="10"/>
      <c r="K33" s="10"/>
      <c r="L33" s="10"/>
      <c r="M33" s="10"/>
      <c r="N33" s="10"/>
      <c r="O33" s="10"/>
      <c r="P33" s="10"/>
      <c r="Q33" s="10"/>
      <c r="R33" s="10"/>
      <c r="S33" s="17"/>
      <c r="T33" s="10"/>
      <c r="U33" s="10"/>
      <c r="V33" s="10"/>
      <c r="W33" s="10"/>
      <c r="X33" s="10"/>
      <c r="Y33" s="10"/>
      <c r="Z33" s="10"/>
      <c r="AA33" s="10"/>
      <c r="AB33" s="10"/>
      <c r="AC33" s="10"/>
      <c r="AD33" s="10"/>
      <c r="AE33" s="10"/>
      <c r="AF33" s="11"/>
      <c r="AG33" s="11"/>
      <c r="AH33" s="12"/>
      <c r="AI33" s="20"/>
      <c r="AJ33" s="20"/>
      <c r="AK33" s="20"/>
      <c r="AL33" s="20"/>
      <c r="AM33" s="20"/>
      <c r="AN33" s="20"/>
      <c r="AO33" s="20"/>
      <c r="AP33" s="20"/>
      <c r="AQ33" s="20"/>
      <c r="AR33" s="20"/>
      <c r="AS33" s="20"/>
      <c r="AT33" s="20"/>
      <c r="AU33" s="20"/>
      <c r="AV33" s="20"/>
      <c r="AW33" s="20"/>
      <c r="AX33" s="20"/>
      <c r="AY33" s="20"/>
      <c r="AZ33" s="20"/>
      <c r="BA33" s="20"/>
      <c r="BB33" s="20"/>
      <c r="BC33" s="20"/>
      <c r="BD33" s="20"/>
      <c r="BE33" s="20"/>
      <c r="BF33" s="20"/>
      <c r="BG33" s="20"/>
      <c r="BH33" s="20"/>
      <c r="BI33" s="20"/>
      <c r="BJ33" s="20"/>
      <c r="BK33" s="20"/>
    </row>
    <row r="34" spans="8:63">
      <c r="H34" s="9"/>
      <c r="I34" s="10"/>
      <c r="J34" s="10"/>
      <c r="K34" s="10"/>
      <c r="L34" s="10"/>
      <c r="M34" s="10"/>
      <c r="N34" s="10"/>
      <c r="O34" s="10"/>
      <c r="P34" s="10"/>
      <c r="Q34" s="10"/>
      <c r="R34" s="10"/>
      <c r="S34" s="10"/>
      <c r="T34" s="10"/>
      <c r="U34" s="10"/>
      <c r="V34" s="10"/>
      <c r="W34" s="10"/>
      <c r="X34" s="10"/>
      <c r="Y34" s="10"/>
      <c r="Z34" s="10"/>
      <c r="AA34" s="10"/>
      <c r="AB34" s="10"/>
      <c r="AC34" s="10"/>
      <c r="AD34" s="10"/>
      <c r="AE34" s="10"/>
      <c r="AF34" s="11"/>
      <c r="AG34" s="11"/>
      <c r="AH34" s="12"/>
      <c r="AI34" s="20"/>
      <c r="AJ34" s="20"/>
      <c r="AK34" s="20"/>
      <c r="AL34" s="20"/>
      <c r="AM34" s="20"/>
      <c r="AN34" s="20"/>
      <c r="AO34" s="20"/>
      <c r="AP34" s="20"/>
      <c r="AQ34" s="20"/>
      <c r="AR34" s="20"/>
      <c r="AS34" s="20"/>
      <c r="AT34" s="20"/>
      <c r="AU34" s="20"/>
      <c r="AV34" s="20"/>
      <c r="AW34" s="20"/>
      <c r="AX34" s="20"/>
      <c r="AY34" s="20"/>
      <c r="AZ34" s="20"/>
      <c r="BA34" s="20"/>
      <c r="BB34" s="20"/>
      <c r="BC34" s="20"/>
      <c r="BD34" s="20"/>
      <c r="BE34" s="20"/>
      <c r="BF34" s="20"/>
      <c r="BG34" s="20"/>
      <c r="BH34" s="20"/>
      <c r="BI34" s="20"/>
      <c r="BJ34" s="20"/>
      <c r="BK34" s="20"/>
    </row>
    <row r="35" spans="8:63">
      <c r="H35" s="9"/>
      <c r="I35" s="10"/>
      <c r="J35" s="10"/>
      <c r="K35" s="10"/>
      <c r="L35" s="10"/>
      <c r="M35" s="10"/>
      <c r="N35" s="10"/>
      <c r="O35" s="10"/>
      <c r="P35" s="10"/>
      <c r="Q35" s="10"/>
      <c r="R35" s="10"/>
      <c r="S35" s="10"/>
      <c r="T35" s="10"/>
      <c r="U35" s="10"/>
      <c r="V35" s="10"/>
      <c r="W35" s="10"/>
      <c r="X35" s="10"/>
      <c r="Y35" s="10"/>
      <c r="Z35" s="10"/>
      <c r="AA35" s="10"/>
      <c r="AB35" s="10"/>
      <c r="AC35" s="10"/>
      <c r="AD35" s="10"/>
      <c r="AE35" s="10"/>
      <c r="AF35" s="11"/>
      <c r="AG35" s="11"/>
      <c r="AH35" s="12"/>
      <c r="AI35" s="20"/>
      <c r="AJ35" s="20"/>
      <c r="AK35" s="20"/>
      <c r="AL35" s="20"/>
      <c r="AM35" s="20"/>
      <c r="AN35" s="20"/>
      <c r="AO35" s="20"/>
      <c r="AP35" s="20"/>
      <c r="AQ35" s="20"/>
      <c r="AR35" s="20"/>
      <c r="AS35" s="20"/>
      <c r="AT35" s="20"/>
      <c r="AU35" s="20"/>
      <c r="AV35" s="20"/>
      <c r="AW35" s="20"/>
      <c r="AX35" s="20"/>
      <c r="AY35" s="20"/>
      <c r="AZ35" s="20"/>
      <c r="BA35" s="20"/>
      <c r="BB35" s="20"/>
      <c r="BC35" s="20"/>
      <c r="BD35" s="20"/>
      <c r="BE35" s="20"/>
      <c r="BF35" s="20"/>
      <c r="BG35" s="20"/>
      <c r="BH35" s="20"/>
      <c r="BI35" s="20"/>
      <c r="BJ35" s="20"/>
      <c r="BK35" s="20"/>
    </row>
    <row r="36" spans="8:63">
      <c r="H36" s="9"/>
      <c r="I36" s="10"/>
      <c r="J36" s="10"/>
      <c r="K36" s="10"/>
      <c r="L36" s="10"/>
      <c r="M36" s="10"/>
      <c r="N36" s="10"/>
      <c r="O36" s="10"/>
      <c r="P36" s="10"/>
      <c r="Q36" s="10"/>
      <c r="R36" s="10"/>
      <c r="S36" s="10"/>
      <c r="T36" s="10"/>
      <c r="U36" s="10"/>
      <c r="V36" s="10"/>
      <c r="W36" s="10"/>
      <c r="X36" s="10"/>
      <c r="Y36" s="10"/>
      <c r="Z36" s="10"/>
      <c r="AA36" s="10"/>
      <c r="AB36" s="10"/>
      <c r="AC36" s="10"/>
      <c r="AD36" s="10"/>
      <c r="AE36" s="10"/>
      <c r="AF36" s="11"/>
      <c r="AG36" s="11"/>
      <c r="AH36" s="12"/>
      <c r="AI36" s="20"/>
      <c r="AJ36" s="20"/>
      <c r="AK36" s="20"/>
      <c r="AL36" s="20"/>
      <c r="AM36" s="20"/>
      <c r="AN36" s="20"/>
      <c r="AO36" s="20"/>
      <c r="AP36" s="20"/>
      <c r="AQ36" s="20"/>
      <c r="AR36" s="20"/>
      <c r="AS36" s="20"/>
      <c r="AT36" s="20"/>
      <c r="AU36" s="20"/>
      <c r="AV36" s="20"/>
      <c r="AW36" s="20"/>
      <c r="AX36" s="20"/>
      <c r="AY36" s="20"/>
      <c r="AZ36" s="20"/>
      <c r="BA36" s="20"/>
      <c r="BB36" s="20"/>
      <c r="BC36" s="20"/>
      <c r="BD36" s="20"/>
      <c r="BE36" s="20"/>
      <c r="BF36" s="20"/>
      <c r="BG36" s="20"/>
      <c r="BH36" s="20"/>
      <c r="BI36" s="20"/>
      <c r="BJ36" s="20"/>
      <c r="BK36" s="20"/>
    </row>
    <row r="37" spans="8:63">
      <c r="H37" s="9"/>
      <c r="I37" s="10"/>
      <c r="J37" s="10"/>
      <c r="K37" s="10"/>
      <c r="L37" s="10"/>
      <c r="M37" s="10"/>
      <c r="N37" s="10"/>
      <c r="O37" s="10"/>
      <c r="P37" s="10"/>
      <c r="Q37" s="10"/>
      <c r="R37" s="10"/>
      <c r="S37" s="10"/>
      <c r="T37" s="10"/>
      <c r="U37" s="10"/>
      <c r="V37" s="10"/>
      <c r="W37" s="10"/>
      <c r="X37" s="10"/>
      <c r="Y37" s="10"/>
      <c r="Z37" s="10"/>
      <c r="AA37" s="10"/>
      <c r="AB37" s="10"/>
      <c r="AC37" s="10"/>
      <c r="AD37" s="10"/>
      <c r="AE37" s="10"/>
      <c r="AF37" s="11"/>
      <c r="AG37" s="11"/>
      <c r="AH37" s="12"/>
      <c r="AI37" s="20"/>
      <c r="AJ37" s="20"/>
      <c r="AK37" s="20"/>
      <c r="AL37" s="20"/>
      <c r="AM37" s="20"/>
      <c r="AN37" s="20"/>
      <c r="AO37" s="20"/>
      <c r="AP37" s="20"/>
      <c r="AQ37" s="20"/>
      <c r="AR37" s="20"/>
      <c r="AS37" s="20"/>
      <c r="AT37" s="20"/>
      <c r="AU37" s="20"/>
      <c r="AV37" s="20"/>
      <c r="AW37" s="20"/>
      <c r="AX37" s="20"/>
      <c r="AY37" s="20"/>
      <c r="AZ37" s="20"/>
      <c r="BA37" s="20"/>
      <c r="BB37" s="20"/>
      <c r="BC37" s="20"/>
      <c r="BD37" s="20"/>
      <c r="BE37" s="20"/>
      <c r="BF37" s="20"/>
      <c r="BG37" s="20"/>
      <c r="BH37" s="20"/>
      <c r="BI37" s="20"/>
      <c r="BJ37" s="20"/>
      <c r="BK37" s="20"/>
    </row>
    <row r="38" spans="8:63">
      <c r="H38" s="9"/>
      <c r="I38" s="10"/>
      <c r="J38" s="10"/>
      <c r="K38" s="10"/>
      <c r="L38" s="10"/>
      <c r="M38" s="10"/>
      <c r="N38" s="10"/>
      <c r="O38" s="10"/>
      <c r="P38" s="10"/>
      <c r="Q38" s="10"/>
      <c r="R38" s="10"/>
      <c r="S38" s="10"/>
      <c r="T38" s="10" t="s">
        <v>4</v>
      </c>
      <c r="U38" s="10"/>
      <c r="V38" s="10"/>
      <c r="W38" s="10"/>
      <c r="X38" s="10"/>
      <c r="Y38" s="10"/>
      <c r="Z38" s="10"/>
      <c r="AA38" s="10"/>
      <c r="AB38" s="10"/>
      <c r="AC38" s="10"/>
      <c r="AD38" s="10"/>
      <c r="AE38" s="10"/>
      <c r="AF38" s="11"/>
      <c r="AG38" s="11"/>
      <c r="AH38" s="12"/>
      <c r="AI38" s="20"/>
      <c r="AJ38" s="20"/>
      <c r="AK38" s="20"/>
      <c r="AL38" s="20"/>
      <c r="AM38" s="20"/>
      <c r="AN38" s="20"/>
      <c r="AO38" s="20"/>
      <c r="AP38" s="20"/>
      <c r="AQ38" s="20"/>
      <c r="AR38" s="20"/>
      <c r="AS38" s="20"/>
      <c r="AT38" s="20"/>
      <c r="AU38" s="20"/>
      <c r="AV38" s="20"/>
      <c r="AW38" s="20"/>
      <c r="AX38" s="20"/>
      <c r="AY38" s="20"/>
      <c r="AZ38" s="20"/>
      <c r="BA38" s="20"/>
      <c r="BB38" s="20"/>
      <c r="BC38" s="20"/>
      <c r="BD38" s="20"/>
      <c r="BE38" s="20"/>
      <c r="BF38" s="20"/>
      <c r="BG38" s="20"/>
      <c r="BH38" s="20"/>
      <c r="BI38" s="20"/>
      <c r="BJ38" s="20"/>
      <c r="BK38" s="20"/>
    </row>
    <row r="39" spans="8:63">
      <c r="H39" s="14"/>
      <c r="I39" s="10"/>
      <c r="J39" s="10"/>
      <c r="K39" s="10"/>
      <c r="L39" s="10"/>
      <c r="M39" s="10"/>
      <c r="N39" s="10"/>
      <c r="O39" s="10"/>
      <c r="P39" s="10"/>
      <c r="Q39" s="10"/>
      <c r="R39" s="10"/>
      <c r="S39" s="10"/>
      <c r="T39" s="10"/>
      <c r="U39" s="10"/>
      <c r="V39" s="10"/>
      <c r="W39" s="10"/>
      <c r="X39" s="10"/>
      <c r="Y39" s="10"/>
      <c r="Z39" s="10"/>
      <c r="AA39" s="10"/>
      <c r="AB39" s="10"/>
      <c r="AC39" s="10"/>
      <c r="AD39" s="10"/>
      <c r="AE39" s="10"/>
      <c r="AF39" s="11"/>
      <c r="AG39" s="11"/>
      <c r="AH39" s="12"/>
      <c r="AI39" s="20"/>
      <c r="AJ39" s="20"/>
      <c r="AK39" s="20"/>
      <c r="AL39" s="25" t="s">
        <v>9</v>
      </c>
      <c r="AM39" s="20"/>
      <c r="AN39" s="20"/>
      <c r="AO39" s="20"/>
      <c r="AP39" s="20"/>
      <c r="AQ39" s="20"/>
      <c r="AR39" s="20"/>
      <c r="AS39" s="20"/>
      <c r="AT39" s="20"/>
      <c r="AU39" s="20"/>
      <c r="AV39" s="20"/>
      <c r="AW39" s="20"/>
      <c r="AX39" s="20"/>
      <c r="AY39" s="20"/>
      <c r="AZ39" s="20"/>
      <c r="BA39" s="20"/>
      <c r="BB39" s="20"/>
      <c r="BC39" s="20"/>
      <c r="BD39" s="20"/>
      <c r="BE39" s="20"/>
      <c r="BF39" s="20"/>
      <c r="BG39" s="20"/>
      <c r="BH39" s="20"/>
      <c r="BI39" s="20"/>
      <c r="BJ39" s="20"/>
      <c r="BK39" s="20"/>
    </row>
    <row r="40" spans="8:63">
      <c r="H40" s="3"/>
      <c r="I40" s="3"/>
      <c r="J40" s="3"/>
      <c r="K40" s="3"/>
      <c r="L40" s="3"/>
      <c r="M40" s="3"/>
      <c r="N40" s="3"/>
      <c r="O40" s="3"/>
      <c r="P40" s="3"/>
      <c r="Q40" s="3"/>
      <c r="R40" s="3"/>
      <c r="S40" s="3"/>
      <c r="T40" s="3"/>
      <c r="U40" s="3"/>
      <c r="V40" s="3"/>
      <c r="W40" s="3"/>
      <c r="X40" s="3"/>
      <c r="Y40" s="3"/>
      <c r="Z40" s="3"/>
      <c r="AA40" s="6"/>
      <c r="AB40" s="10"/>
      <c r="AC40" s="10"/>
      <c r="AD40" s="10"/>
      <c r="AE40" s="10"/>
      <c r="AF40" s="11"/>
      <c r="AG40" s="11"/>
      <c r="AH40" s="12"/>
      <c r="AI40" s="20"/>
      <c r="AJ40" s="20"/>
      <c r="AK40" s="20"/>
      <c r="AL40" s="20"/>
      <c r="AM40" s="20"/>
      <c r="AN40" s="20"/>
      <c r="AO40" s="20"/>
      <c r="AP40" s="20"/>
      <c r="AQ40" s="20"/>
      <c r="AR40" s="20"/>
      <c r="AS40" s="20"/>
      <c r="AT40" s="20"/>
      <c r="AU40" s="20"/>
      <c r="AV40" s="20"/>
      <c r="AW40" s="20"/>
      <c r="AX40" s="20"/>
      <c r="AY40" s="20"/>
      <c r="AZ40" s="20"/>
      <c r="BA40" s="20"/>
      <c r="BB40" s="20"/>
      <c r="BC40" s="20"/>
      <c r="BD40" s="20"/>
      <c r="BE40" s="20"/>
      <c r="BF40" s="20"/>
      <c r="BG40" s="20"/>
      <c r="BH40" s="20"/>
      <c r="BI40" s="20"/>
      <c r="BJ40" s="20"/>
      <c r="BK40" s="20"/>
    </row>
    <row r="41" spans="8:63">
      <c r="AA41" s="5"/>
      <c r="AB41" s="10"/>
      <c r="AC41" s="10"/>
      <c r="AD41" s="10"/>
      <c r="AE41" s="10"/>
      <c r="AF41" s="11"/>
      <c r="AG41" s="11"/>
      <c r="AH41" s="12"/>
      <c r="AI41" s="20"/>
      <c r="AJ41" s="20"/>
      <c r="AK41" s="20"/>
      <c r="AL41" s="20"/>
      <c r="AM41" s="20"/>
      <c r="AN41" s="20"/>
      <c r="AO41" s="20"/>
      <c r="AP41" s="20"/>
      <c r="AQ41" s="20"/>
      <c r="AR41" s="20"/>
      <c r="AS41" s="20"/>
      <c r="AT41" s="20"/>
      <c r="AU41" s="20"/>
      <c r="AV41" s="20"/>
      <c r="AW41" s="20"/>
      <c r="AX41" s="20"/>
      <c r="AY41" s="20"/>
      <c r="AZ41" s="20"/>
      <c r="BA41" s="20"/>
      <c r="BB41" s="20"/>
      <c r="BC41" s="20"/>
      <c r="BD41" s="20"/>
      <c r="BE41" s="20"/>
      <c r="BF41" s="20"/>
      <c r="BG41" s="20"/>
      <c r="BH41" s="20"/>
      <c r="BI41" s="20"/>
      <c r="BJ41" s="20"/>
      <c r="BK41" s="20"/>
    </row>
    <row r="42" spans="8:63" ht="21.75">
      <c r="Z42" s="37" t="s">
        <v>41</v>
      </c>
      <c r="AA42" s="5"/>
      <c r="AB42" s="10"/>
      <c r="AC42" s="10"/>
      <c r="AD42" s="10"/>
      <c r="AE42" s="10" t="s">
        <v>5</v>
      </c>
      <c r="AF42" s="11"/>
      <c r="AG42" s="11"/>
      <c r="AH42" s="12"/>
      <c r="AI42" s="20"/>
      <c r="AJ42" s="20"/>
      <c r="AK42" s="20"/>
      <c r="AL42" s="20"/>
      <c r="AM42" s="20"/>
      <c r="AN42" s="20"/>
      <c r="AO42" s="20"/>
      <c r="AP42" s="20"/>
      <c r="AQ42" s="20"/>
      <c r="AR42" s="20"/>
      <c r="AS42" s="20"/>
      <c r="AT42" s="20"/>
      <c r="AU42" s="20"/>
      <c r="AV42" s="20"/>
      <c r="AW42" s="20"/>
      <c r="AX42" s="20"/>
      <c r="AY42" s="20"/>
      <c r="AZ42" s="20"/>
      <c r="BA42" s="20"/>
      <c r="BB42" s="20"/>
      <c r="BC42" s="20"/>
      <c r="BD42" s="20"/>
      <c r="BE42" s="20"/>
      <c r="BF42" s="20"/>
      <c r="BG42" s="20"/>
      <c r="BH42" s="20"/>
      <c r="BI42" s="20"/>
      <c r="BJ42" s="20"/>
      <c r="BK42" s="20"/>
    </row>
    <row r="43" spans="8:63">
      <c r="AA43" s="5"/>
      <c r="AB43" s="10"/>
      <c r="AC43" s="10"/>
      <c r="AD43" s="10"/>
      <c r="AE43" s="15"/>
      <c r="AF43" s="15"/>
      <c r="AG43" s="15"/>
      <c r="AH43" s="16"/>
      <c r="AI43" s="20"/>
      <c r="AJ43" s="20"/>
      <c r="AK43" s="20"/>
      <c r="AL43" s="20"/>
      <c r="AM43" s="20"/>
      <c r="AN43" s="20"/>
      <c r="AO43" s="20"/>
      <c r="AP43" s="20"/>
      <c r="AQ43" s="20"/>
      <c r="AR43" s="20"/>
      <c r="AS43" s="20"/>
      <c r="AT43" s="20"/>
      <c r="AU43" s="20"/>
      <c r="AV43" s="20"/>
      <c r="AW43" s="20"/>
      <c r="AX43" s="20"/>
      <c r="AY43" s="20"/>
      <c r="AZ43" s="20"/>
      <c r="BA43" s="20"/>
      <c r="BB43" s="20"/>
      <c r="BC43" s="20"/>
      <c r="BD43" s="20"/>
      <c r="BE43" s="20"/>
      <c r="BF43" s="20"/>
      <c r="BG43" s="20"/>
      <c r="BH43" s="20"/>
      <c r="BI43" s="20"/>
      <c r="BJ43" s="20"/>
      <c r="BK43" s="20"/>
    </row>
    <row r="44" spans="8:63">
      <c r="AB44" s="18"/>
      <c r="AC44" s="19"/>
      <c r="AD44" s="19"/>
      <c r="AE44" s="23"/>
      <c r="AF44" s="20"/>
      <c r="AG44" s="20"/>
      <c r="AH44" s="20"/>
      <c r="AI44" s="20"/>
      <c r="AJ44" s="20"/>
      <c r="AK44" s="20"/>
      <c r="AL44" s="20"/>
      <c r="AM44" s="20"/>
      <c r="AN44" s="20"/>
      <c r="AO44" s="20"/>
      <c r="AP44" s="20"/>
      <c r="AQ44" s="20"/>
      <c r="AR44" s="20"/>
      <c r="AS44" s="20"/>
      <c r="AT44" s="20"/>
      <c r="AU44" s="20"/>
      <c r="AV44" s="20"/>
      <c r="AW44" s="20"/>
      <c r="AX44" s="20"/>
      <c r="AY44" s="20"/>
      <c r="AZ44" s="20"/>
      <c r="BA44" s="20"/>
      <c r="BB44" s="20"/>
      <c r="BC44" s="20"/>
      <c r="BD44" s="20"/>
      <c r="BE44" s="20"/>
      <c r="BF44" s="20"/>
      <c r="BG44" s="20"/>
      <c r="BH44" s="20"/>
      <c r="BI44" s="20"/>
      <c r="BJ44" s="20"/>
      <c r="BK44" s="20"/>
    </row>
    <row r="45" spans="8:63">
      <c r="AB45" s="21"/>
      <c r="AC45" s="23"/>
      <c r="AD45" s="23"/>
      <c r="AE45" s="23"/>
      <c r="AF45" s="20"/>
      <c r="AG45" s="20"/>
      <c r="AH45" s="20"/>
      <c r="AI45" s="20"/>
      <c r="AJ45" s="20"/>
      <c r="AK45" s="20"/>
      <c r="AL45" s="20"/>
      <c r="AM45" s="20"/>
      <c r="AN45" s="20"/>
      <c r="AO45" s="20"/>
      <c r="AP45" s="20"/>
      <c r="AQ45" s="20"/>
      <c r="AR45" s="20"/>
      <c r="AS45" s="20"/>
      <c r="AT45" s="20"/>
      <c r="AU45" s="20"/>
      <c r="AV45" s="20"/>
      <c r="AW45" s="20"/>
      <c r="AX45" s="20"/>
      <c r="AY45" s="20"/>
      <c r="AZ45" s="20"/>
      <c r="BA45" s="20"/>
      <c r="BB45" s="20"/>
      <c r="BC45" s="20"/>
      <c r="BD45" s="20"/>
      <c r="BE45" s="20"/>
      <c r="BF45" s="20"/>
      <c r="BG45" s="20"/>
      <c r="BH45" s="20"/>
      <c r="BI45" s="20"/>
      <c r="BJ45" s="20"/>
      <c r="BK45" s="20"/>
    </row>
    <row r="46" spans="8:63">
      <c r="AB46" s="21"/>
      <c r="AC46" s="23"/>
      <c r="AD46" s="23"/>
      <c r="AE46" s="23"/>
      <c r="AF46" s="20"/>
      <c r="AG46" s="20"/>
      <c r="AH46" s="20"/>
      <c r="AI46" s="20"/>
      <c r="AJ46" s="20"/>
      <c r="AK46" s="20"/>
      <c r="AL46" s="20"/>
      <c r="AM46" s="20"/>
      <c r="AN46" s="20"/>
      <c r="AO46" s="20"/>
      <c r="AP46" s="20"/>
      <c r="AQ46" s="20"/>
      <c r="AR46" s="20"/>
      <c r="AS46" s="20"/>
      <c r="AT46" s="20"/>
      <c r="AU46" s="20"/>
      <c r="AV46" s="20"/>
      <c r="AW46" s="20"/>
      <c r="AX46" s="20"/>
      <c r="AY46" s="20"/>
      <c r="AZ46" s="20"/>
      <c r="BA46" s="20"/>
      <c r="BB46" s="20"/>
      <c r="BC46" s="20"/>
      <c r="BD46" s="20"/>
      <c r="BE46" s="20"/>
      <c r="BF46" s="20"/>
      <c r="BG46" s="20"/>
      <c r="BH46" s="20"/>
      <c r="BI46" s="20"/>
      <c r="BJ46" s="20"/>
      <c r="BK46" s="20"/>
    </row>
    <row r="47" spans="8:63">
      <c r="AB47" s="21"/>
      <c r="AC47" s="23"/>
      <c r="AD47" s="23"/>
      <c r="AE47" s="23"/>
      <c r="AF47" s="20"/>
      <c r="AG47" s="20"/>
      <c r="AH47" s="20"/>
      <c r="AI47" s="20"/>
      <c r="AJ47" s="20"/>
      <c r="AK47" s="20"/>
      <c r="AL47" s="20"/>
      <c r="AM47" s="20"/>
      <c r="AN47" s="20"/>
      <c r="AO47" s="20"/>
      <c r="AP47" s="20"/>
      <c r="AQ47" s="20"/>
      <c r="AR47" s="20"/>
      <c r="AS47" s="20"/>
      <c r="AT47" s="20"/>
      <c r="AU47" s="20"/>
      <c r="AV47" s="20"/>
      <c r="AW47" s="20"/>
      <c r="AX47" s="20"/>
      <c r="AY47" s="20"/>
      <c r="AZ47" s="20"/>
      <c r="BA47" s="20"/>
      <c r="BB47" s="20"/>
      <c r="BC47" s="20"/>
      <c r="BD47" s="20"/>
      <c r="BE47" s="20"/>
      <c r="BF47" s="20"/>
      <c r="BG47" s="20"/>
      <c r="BH47" s="20"/>
      <c r="BI47" s="20"/>
      <c r="BJ47" s="20"/>
      <c r="BK47" s="20"/>
    </row>
    <row r="48" spans="8:63">
      <c r="AB48" s="21"/>
      <c r="AC48" s="23"/>
      <c r="AD48" s="23"/>
      <c r="AE48" s="23"/>
      <c r="AF48" s="20"/>
      <c r="AG48" s="20"/>
      <c r="AH48" s="20"/>
      <c r="AI48" s="20"/>
      <c r="AJ48" s="20"/>
      <c r="AK48" s="20"/>
      <c r="AL48" s="20"/>
      <c r="AM48" s="20"/>
      <c r="AN48" s="20"/>
      <c r="AO48" s="20"/>
      <c r="AP48" s="20"/>
      <c r="AQ48" s="20"/>
      <c r="AR48" s="20"/>
      <c r="AS48" s="20"/>
      <c r="AT48" s="20"/>
      <c r="AU48" s="20"/>
      <c r="AV48" s="20"/>
      <c r="AW48" s="20"/>
      <c r="AX48" s="20"/>
      <c r="AY48" s="20"/>
      <c r="AZ48" s="20"/>
      <c r="BA48" s="20"/>
      <c r="BB48" s="20"/>
      <c r="BC48" s="20"/>
      <c r="BD48" s="20"/>
      <c r="BE48" s="20"/>
      <c r="BF48" s="20"/>
      <c r="BG48" s="20"/>
      <c r="BH48" s="20"/>
      <c r="BI48" s="20"/>
      <c r="BJ48" s="20"/>
      <c r="BK48" s="20"/>
    </row>
    <row r="49" spans="4:61">
      <c r="AB49" s="21"/>
      <c r="AC49" s="23"/>
      <c r="AD49" s="23"/>
      <c r="AE49" s="23"/>
      <c r="AF49" s="20"/>
      <c r="AG49" s="20"/>
      <c r="AH49" s="20"/>
      <c r="AI49" s="20"/>
      <c r="AJ49" s="20"/>
      <c r="AK49" s="20"/>
      <c r="AL49" s="20"/>
      <c r="AM49" s="20"/>
      <c r="AN49" s="20"/>
      <c r="AO49" s="20"/>
      <c r="AP49" s="20"/>
      <c r="AQ49" s="20"/>
      <c r="AR49" s="20"/>
      <c r="AS49" s="20"/>
      <c r="AT49" s="20"/>
      <c r="AU49" s="20"/>
      <c r="AV49" s="20"/>
      <c r="AW49" s="2"/>
      <c r="AX49" s="3"/>
      <c r="AY49" s="3"/>
      <c r="AZ49" s="3"/>
      <c r="BA49" s="3"/>
      <c r="BB49" s="3"/>
      <c r="BC49" s="3"/>
      <c r="BD49" s="3"/>
      <c r="BE49" s="3"/>
      <c r="BF49" s="3"/>
      <c r="BG49" s="3"/>
      <c r="BH49" s="3"/>
      <c r="BI49" s="3"/>
    </row>
    <row r="50" spans="4:61">
      <c r="AB50" s="21"/>
      <c r="AC50" s="23"/>
      <c r="AD50" s="23"/>
      <c r="AE50" s="23"/>
      <c r="AF50" s="20"/>
      <c r="AG50" s="20"/>
      <c r="AH50" s="20"/>
      <c r="AI50" s="20"/>
      <c r="AJ50" s="20"/>
      <c r="AK50" s="20"/>
      <c r="AL50" s="20"/>
      <c r="AM50" s="20"/>
      <c r="AN50" s="20"/>
      <c r="AO50" s="20"/>
      <c r="AP50" s="20"/>
      <c r="AQ50" s="20"/>
      <c r="AR50" s="20"/>
      <c r="AS50" s="20"/>
      <c r="AT50" s="20"/>
      <c r="AU50" s="20"/>
      <c r="AV50" s="20"/>
      <c r="AW50" s="1"/>
    </row>
    <row r="51" spans="4:61">
      <c r="AB51" s="21"/>
      <c r="AC51" s="23"/>
      <c r="AD51" s="23"/>
      <c r="AE51" s="23"/>
      <c r="AF51" s="20"/>
      <c r="AG51" s="20"/>
      <c r="AH51" s="20"/>
      <c r="AI51" s="20"/>
      <c r="AJ51" s="20"/>
      <c r="AK51" s="20"/>
      <c r="AL51" s="20"/>
      <c r="AM51" s="20"/>
      <c r="AN51" s="20"/>
      <c r="AO51" s="20"/>
      <c r="AP51" s="20"/>
      <c r="AQ51" s="20"/>
      <c r="AR51" s="20"/>
      <c r="AS51" s="20"/>
      <c r="AT51" s="20"/>
      <c r="AU51" s="20"/>
      <c r="AV51" s="20"/>
      <c r="AW51" s="1"/>
    </row>
    <row r="52" spans="4:61" ht="18">
      <c r="AB52" s="21"/>
      <c r="AC52" s="23"/>
      <c r="AD52" s="24" t="s">
        <v>2</v>
      </c>
      <c r="AE52" s="23"/>
      <c r="AF52" s="20"/>
      <c r="AG52" s="20"/>
      <c r="AH52" s="20"/>
      <c r="AI52" s="25" t="s">
        <v>0</v>
      </c>
      <c r="AJ52" s="20"/>
      <c r="AK52" s="20"/>
      <c r="AL52" s="20"/>
      <c r="AM52" s="20"/>
      <c r="AN52" s="20"/>
      <c r="AO52" s="20"/>
      <c r="AP52" s="20"/>
      <c r="AQ52" s="20"/>
      <c r="AR52" s="20"/>
      <c r="AS52" s="20"/>
      <c r="AT52" s="20"/>
      <c r="AU52" s="20"/>
      <c r="AV52" s="20"/>
      <c r="AW52" s="1"/>
    </row>
    <row r="53" spans="4:61">
      <c r="AB53" s="21"/>
      <c r="AC53" s="20"/>
      <c r="AD53" s="20"/>
      <c r="AE53" s="20"/>
      <c r="AF53" s="20"/>
      <c r="AG53" s="20"/>
      <c r="AH53" s="20"/>
      <c r="AI53" s="20"/>
      <c r="AJ53" s="20"/>
      <c r="AK53" s="20"/>
      <c r="AL53" s="20"/>
      <c r="AM53" s="20"/>
      <c r="AN53" s="20"/>
      <c r="AO53" s="20"/>
      <c r="AP53" s="20"/>
      <c r="AQ53" s="20"/>
      <c r="AR53" s="20"/>
      <c r="AS53" s="20"/>
      <c r="AT53" s="20"/>
      <c r="AU53" s="20"/>
      <c r="AV53" s="23"/>
      <c r="AW53" s="1"/>
      <c r="AX53" s="4"/>
      <c r="AY53" s="4"/>
      <c r="AZ53" s="4"/>
      <c r="BA53" s="4"/>
      <c r="BB53" s="4"/>
      <c r="BC53" s="4"/>
      <c r="BD53" s="4"/>
      <c r="BE53" s="4"/>
      <c r="BF53" s="4"/>
      <c r="BG53" s="4"/>
      <c r="BH53" s="4"/>
    </row>
    <row r="54" spans="4:61">
      <c r="D54" s="32"/>
      <c r="AB54" s="21"/>
      <c r="AC54" s="20"/>
      <c r="AD54" s="20"/>
      <c r="AE54" s="20"/>
      <c r="AF54" s="20"/>
      <c r="AG54" s="20"/>
      <c r="AH54" s="20"/>
      <c r="AI54" s="20"/>
      <c r="AJ54" s="20"/>
      <c r="AK54" s="20" t="s">
        <v>1</v>
      </c>
      <c r="AL54" s="20"/>
      <c r="AM54" s="20"/>
      <c r="AN54" s="20"/>
      <c r="AO54" s="20"/>
      <c r="AP54" s="20"/>
      <c r="AQ54" s="20"/>
      <c r="AR54" s="20"/>
      <c r="AS54" s="20"/>
      <c r="AT54" s="20"/>
      <c r="AU54" s="20"/>
      <c r="AV54" s="26"/>
    </row>
    <row r="55" spans="4:61">
      <c r="AB55" s="21"/>
      <c r="AC55" s="20"/>
      <c r="AD55" s="20"/>
      <c r="AE55" s="20"/>
      <c r="AF55" s="20"/>
      <c r="AG55" s="20"/>
      <c r="AH55" s="20"/>
      <c r="AI55" s="20"/>
      <c r="AJ55" s="20"/>
      <c r="AK55" s="20"/>
      <c r="AL55" s="20"/>
      <c r="AM55" s="20"/>
      <c r="AN55" s="20"/>
      <c r="AO55" s="20"/>
      <c r="AP55" s="20"/>
      <c r="AQ55" s="20"/>
      <c r="AR55" s="20"/>
      <c r="AS55" s="20"/>
      <c r="AT55" s="20"/>
      <c r="AU55" s="20"/>
      <c r="AV55" s="26"/>
    </row>
    <row r="56" spans="4:61">
      <c r="D56" s="33"/>
      <c r="AB56" s="21"/>
      <c r="AC56" s="20"/>
      <c r="AD56" s="20"/>
      <c r="AE56" s="20"/>
      <c r="AF56" s="20"/>
      <c r="AG56" s="20"/>
      <c r="AH56" s="20"/>
      <c r="AI56" s="20"/>
      <c r="AJ56" s="20"/>
      <c r="AK56" s="20"/>
      <c r="AL56" s="20"/>
      <c r="AM56" s="20"/>
      <c r="AN56" s="20"/>
      <c r="AO56" s="20"/>
      <c r="AP56" s="20"/>
      <c r="AQ56" s="20"/>
      <c r="AR56" s="20"/>
      <c r="AS56" s="20"/>
      <c r="AT56" s="20"/>
      <c r="AU56" s="20"/>
      <c r="AV56" s="26"/>
    </row>
    <row r="57" spans="4:61">
      <c r="AB57" s="21"/>
      <c r="AC57" s="20"/>
      <c r="AD57" s="20"/>
      <c r="AE57" s="20"/>
      <c r="AF57" s="20"/>
      <c r="AG57" s="20"/>
      <c r="AH57" s="20"/>
      <c r="AI57" s="20"/>
      <c r="AJ57" s="20"/>
      <c r="AK57" s="20"/>
      <c r="AL57" s="20"/>
      <c r="AM57" s="20"/>
      <c r="AN57" s="20"/>
      <c r="AO57" s="20"/>
      <c r="AP57" s="20"/>
      <c r="AQ57" s="20"/>
      <c r="AR57" s="20"/>
      <c r="AS57" s="20"/>
      <c r="AT57" s="20"/>
      <c r="AU57" s="20"/>
      <c r="AV57" s="26"/>
    </row>
    <row r="58" spans="4:61">
      <c r="AB58" s="21"/>
      <c r="AC58" s="20"/>
      <c r="AD58" s="20"/>
      <c r="AE58" s="20"/>
      <c r="AF58" s="20"/>
      <c r="AG58" s="20"/>
      <c r="AH58" s="20"/>
      <c r="AI58" s="20"/>
      <c r="AJ58" s="20"/>
      <c r="AK58" s="20"/>
      <c r="AL58" s="20"/>
      <c r="AM58" s="20"/>
      <c r="AN58" s="20"/>
      <c r="AO58" s="20"/>
      <c r="AP58" s="20"/>
      <c r="AQ58" s="20"/>
      <c r="AR58" s="20"/>
      <c r="AS58" s="20"/>
      <c r="AT58" s="20"/>
      <c r="AU58" s="20"/>
      <c r="AV58" s="26"/>
    </row>
    <row r="59" spans="4:61">
      <c r="AB59" s="21"/>
      <c r="AC59" s="20"/>
      <c r="AD59" s="20"/>
      <c r="AE59" s="20"/>
      <c r="AF59" s="20"/>
      <c r="AG59" s="20"/>
      <c r="AH59" s="20"/>
      <c r="AI59" s="20"/>
      <c r="AJ59" s="20"/>
      <c r="AK59" s="20"/>
      <c r="AL59" s="20"/>
      <c r="AM59" s="20"/>
      <c r="AN59" s="20"/>
      <c r="AO59" s="20"/>
      <c r="AP59" s="20"/>
      <c r="AQ59" s="20"/>
      <c r="AR59" s="20"/>
      <c r="AS59" s="20"/>
      <c r="AT59" s="20"/>
      <c r="AU59" s="20"/>
      <c r="AV59" s="26"/>
    </row>
    <row r="60" spans="4:61">
      <c r="AB60" s="21"/>
      <c r="AC60" s="20"/>
      <c r="AD60" s="20"/>
      <c r="AE60" s="20"/>
      <c r="AF60" s="20"/>
      <c r="AG60" s="20"/>
      <c r="AH60" s="20"/>
      <c r="AI60" s="20"/>
      <c r="AJ60" s="20"/>
      <c r="AK60" s="20"/>
      <c r="AL60" s="20"/>
      <c r="AM60" s="20"/>
      <c r="AN60" s="20"/>
      <c r="AO60" s="20"/>
      <c r="AP60" s="20"/>
      <c r="AQ60" s="20"/>
      <c r="AR60" s="20"/>
      <c r="AS60" s="20"/>
      <c r="AT60" s="20"/>
      <c r="AU60" s="20"/>
      <c r="AV60" s="26"/>
    </row>
    <row r="61" spans="4:61">
      <c r="AB61" s="21"/>
      <c r="AC61" s="20"/>
      <c r="AD61" s="20"/>
      <c r="AE61" s="20"/>
      <c r="AF61" s="20"/>
      <c r="AG61" s="20"/>
      <c r="AH61" s="20"/>
      <c r="AI61" s="20"/>
      <c r="AJ61" s="20"/>
      <c r="AK61" s="20"/>
      <c r="AL61" s="20"/>
      <c r="AM61" s="20"/>
      <c r="AN61" s="20"/>
      <c r="AO61" s="20"/>
      <c r="AP61" s="20"/>
      <c r="AQ61" s="20"/>
      <c r="AR61" s="27"/>
      <c r="AS61" s="27"/>
      <c r="AT61" s="27"/>
      <c r="AU61" s="27"/>
      <c r="AV61" s="28"/>
    </row>
    <row r="62" spans="4:61">
      <c r="D62" s="33"/>
      <c r="AB62" s="3"/>
      <c r="AC62" s="3"/>
      <c r="AD62" s="3"/>
      <c r="AE62" s="3"/>
      <c r="AF62" s="3"/>
      <c r="AG62" s="3"/>
      <c r="AH62" s="3"/>
      <c r="AI62" s="3"/>
      <c r="AJ62" s="3"/>
      <c r="AK62" s="3"/>
      <c r="AL62" s="3"/>
      <c r="AM62" s="3"/>
      <c r="AN62" s="3"/>
      <c r="AO62" s="3"/>
      <c r="AP62" s="3"/>
      <c r="AQ62" s="3"/>
    </row>
    <row r="64" spans="4:61">
      <c r="D64" s="33"/>
    </row>
    <row r="67" spans="4:4">
      <c r="D67" s="33"/>
    </row>
  </sheetData>
  <pageMargins left="0.2" right="0.2" top="0.25" bottom="0.25" header="0.3" footer="0.3"/>
  <pageSetup fitToHeight="0" orientation="landscape" horizontalDpi="360" verticalDpi="360" r:id="rId1"/>
  <drawing r:id="rId2"/>
</worksheet>
</file>

<file path=xl/worksheets/sheet8.xml><?xml version="1.0" encoding="utf-8"?>
<worksheet xmlns="http://schemas.openxmlformats.org/spreadsheetml/2006/main" xmlns:r="http://schemas.openxmlformats.org/officeDocument/2006/relationships">
  <sheetPr>
    <pageSetUpPr fitToPage="1"/>
  </sheetPr>
  <dimension ref="B2:BK77"/>
  <sheetViews>
    <sheetView showGridLines="0" topLeftCell="A22" zoomScale="80" zoomScaleNormal="80" workbookViewId="0">
      <selection activeCell="K48" sqref="K48"/>
    </sheetView>
  </sheetViews>
  <sheetFormatPr defaultRowHeight="15"/>
  <cols>
    <col min="1" max="5" width="3.28515625" customWidth="1"/>
    <col min="6" max="405" width="3.140625" customWidth="1"/>
  </cols>
  <sheetData>
    <row r="2" spans="2:63">
      <c r="B2" t="s">
        <v>46</v>
      </c>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row>
    <row r="3" spans="2:63">
      <c r="B3" t="s">
        <v>47</v>
      </c>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row>
    <row r="4" spans="2:63">
      <c r="B4" s="33" t="s">
        <v>57</v>
      </c>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row>
    <row r="5" spans="2:63">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row>
    <row r="6" spans="2:63">
      <c r="AD6" s="30"/>
      <c r="AE6" s="30"/>
      <c r="AF6" s="30"/>
      <c r="AG6" s="30"/>
      <c r="AH6" s="30"/>
      <c r="AI6" s="30"/>
      <c r="AJ6" s="30"/>
      <c r="AK6" s="30"/>
      <c r="AL6" s="30" t="s">
        <v>45</v>
      </c>
      <c r="AM6" s="30"/>
      <c r="AN6" s="30"/>
      <c r="AO6" s="30"/>
      <c r="AP6" s="30"/>
      <c r="AQ6" s="30"/>
      <c r="AR6" s="30"/>
      <c r="AS6" s="30"/>
      <c r="AT6" s="30"/>
      <c r="AU6" s="30"/>
      <c r="AV6" s="30"/>
      <c r="AW6" s="30"/>
      <c r="AX6" s="30"/>
      <c r="AY6" s="30"/>
      <c r="AZ6" s="30"/>
      <c r="BA6" s="30"/>
      <c r="BB6" s="30"/>
      <c r="BC6" s="30"/>
      <c r="BD6" s="30"/>
      <c r="BE6" s="30"/>
      <c r="BF6" s="30"/>
      <c r="BG6" s="30"/>
      <c r="BH6" s="30"/>
      <c r="BI6" s="30"/>
      <c r="BJ6" s="30"/>
      <c r="BK6" s="30"/>
    </row>
    <row r="7" spans="2:63">
      <c r="AD7" s="30"/>
      <c r="AE7" s="30"/>
      <c r="AF7" s="30"/>
      <c r="AG7" s="30"/>
      <c r="AH7" s="30"/>
      <c r="AI7" s="30"/>
      <c r="AJ7" s="30"/>
      <c r="AK7" s="30"/>
      <c r="AL7" s="30"/>
      <c r="AM7" s="30"/>
      <c r="AN7" s="30"/>
      <c r="AO7" s="30"/>
      <c r="AP7" s="30"/>
      <c r="AQ7" s="30"/>
      <c r="AR7" s="30"/>
      <c r="AS7" s="30"/>
      <c r="AT7" s="30"/>
      <c r="AU7" s="30"/>
      <c r="AV7" s="30"/>
      <c r="AW7" s="30"/>
      <c r="AX7" s="30"/>
      <c r="AY7" s="30"/>
      <c r="AZ7" s="30"/>
      <c r="BA7" s="30"/>
      <c r="BB7" s="30"/>
      <c r="BC7" s="30"/>
      <c r="BD7" s="30"/>
      <c r="BE7" s="30"/>
      <c r="BF7" s="30"/>
      <c r="BG7" s="30"/>
      <c r="BH7" s="30"/>
      <c r="BI7" s="30"/>
      <c r="BJ7" s="30"/>
      <c r="BK7" s="30"/>
    </row>
    <row r="8" spans="2:63">
      <c r="AD8" s="30"/>
      <c r="AE8" s="30"/>
      <c r="AF8" s="30"/>
      <c r="AG8" s="30"/>
      <c r="AH8" s="30"/>
      <c r="AI8" s="30"/>
      <c r="AJ8" s="30"/>
      <c r="AK8" s="30"/>
      <c r="AL8" s="30"/>
      <c r="AM8" s="30"/>
      <c r="AN8" s="30"/>
      <c r="AO8" s="30"/>
      <c r="AP8" s="30"/>
      <c r="AQ8" s="30"/>
      <c r="AR8" s="30"/>
      <c r="AS8" s="30"/>
      <c r="AT8" s="30"/>
      <c r="AU8" s="30"/>
      <c r="AV8" s="30"/>
      <c r="AW8" s="30"/>
      <c r="AX8" s="30"/>
      <c r="AY8" s="30"/>
      <c r="AZ8" s="30"/>
      <c r="BA8" s="30"/>
      <c r="BB8" s="30"/>
      <c r="BC8" s="30"/>
      <c r="BD8" s="30"/>
      <c r="BE8" s="30"/>
      <c r="BF8" s="30"/>
      <c r="BG8" s="30"/>
      <c r="BH8" s="30"/>
      <c r="BI8" s="30"/>
      <c r="BJ8" s="30"/>
      <c r="BK8" s="30"/>
    </row>
    <row r="9" spans="2:63">
      <c r="AD9" s="31"/>
      <c r="AE9" s="31"/>
      <c r="AF9" s="31"/>
      <c r="AG9" s="31"/>
      <c r="AH9" s="31"/>
      <c r="AI9" s="31"/>
      <c r="AJ9" s="31"/>
      <c r="AK9" s="31"/>
      <c r="AL9" s="31"/>
      <c r="AM9" s="31"/>
      <c r="AN9" s="31"/>
      <c r="AO9" s="31"/>
      <c r="AP9" s="31"/>
      <c r="AQ9" s="31"/>
      <c r="AR9" s="31"/>
      <c r="AS9" s="31"/>
      <c r="AT9" s="31"/>
      <c r="AU9" s="31"/>
      <c r="AV9" s="31"/>
      <c r="AW9" s="31"/>
      <c r="AX9" s="31"/>
      <c r="AY9" s="31"/>
      <c r="AZ9" s="31"/>
      <c r="BA9" s="31"/>
      <c r="BB9" s="31"/>
      <c r="BC9" s="31"/>
      <c r="BD9" s="31"/>
      <c r="BE9" s="31"/>
      <c r="BF9" s="31"/>
      <c r="BG9" s="31"/>
      <c r="BH9" s="31"/>
      <c r="BI9" s="31"/>
      <c r="BJ9" s="31"/>
      <c r="BK9" s="31"/>
    </row>
    <row r="10" spans="2:63">
      <c r="AD10" s="38"/>
      <c r="AE10" s="39"/>
      <c r="AF10" s="39"/>
      <c r="AG10" s="39"/>
      <c r="AH10" s="40"/>
      <c r="AI10" s="18"/>
      <c r="AJ10" s="19"/>
      <c r="AK10" s="19"/>
      <c r="AL10" s="19"/>
      <c r="AM10" s="19"/>
      <c r="AN10" s="19"/>
      <c r="AO10" s="19"/>
      <c r="AP10" s="19"/>
      <c r="AQ10" s="19"/>
      <c r="AR10" s="19"/>
      <c r="AS10" s="19"/>
      <c r="AT10" s="19"/>
      <c r="AU10" s="19"/>
      <c r="AV10" s="19"/>
      <c r="AW10" s="19"/>
      <c r="AX10" s="19"/>
      <c r="AY10" s="19"/>
      <c r="AZ10" s="19"/>
      <c r="BA10" s="19"/>
      <c r="BB10" s="19"/>
      <c r="BC10" s="19"/>
      <c r="BD10" s="19"/>
      <c r="BE10" s="19"/>
      <c r="BF10" s="19"/>
      <c r="BG10" s="19"/>
      <c r="BH10" s="19"/>
      <c r="BI10" s="19"/>
      <c r="BJ10" s="19"/>
      <c r="BK10" s="19"/>
    </row>
    <row r="11" spans="2:63">
      <c r="AD11" s="38"/>
      <c r="AE11" s="39" t="s">
        <v>8</v>
      </c>
      <c r="AF11" s="39"/>
      <c r="AG11" s="39"/>
      <c r="AH11" s="40"/>
      <c r="AI11" s="20"/>
      <c r="AJ11" s="20"/>
      <c r="AK11" s="20"/>
      <c r="AL11" s="20"/>
      <c r="AM11" s="20"/>
      <c r="AN11" s="20"/>
      <c r="AO11" s="20"/>
      <c r="AP11" s="20"/>
      <c r="AQ11" s="20"/>
      <c r="AR11" s="20"/>
      <c r="AS11" s="20"/>
      <c r="AT11" s="20"/>
      <c r="AU11" s="20"/>
      <c r="AV11" s="20"/>
      <c r="AW11" s="20"/>
      <c r="AX11" s="20"/>
      <c r="AY11" s="20"/>
      <c r="AZ11" s="20"/>
      <c r="BA11" s="20"/>
      <c r="BB11" s="20"/>
      <c r="BC11" s="20"/>
      <c r="BD11" s="20"/>
      <c r="BE11" s="20"/>
      <c r="BF11" s="20"/>
      <c r="BG11" s="20"/>
      <c r="BH11" s="20"/>
      <c r="BI11" s="20"/>
      <c r="BJ11" s="20"/>
      <c r="BK11" s="20"/>
    </row>
    <row r="12" spans="2:63">
      <c r="AD12" s="38"/>
      <c r="AE12" s="39"/>
      <c r="AF12" s="39"/>
      <c r="AG12" s="39"/>
      <c r="AH12" s="40"/>
      <c r="AI12" s="20"/>
      <c r="AJ12" s="20"/>
      <c r="AK12" s="20"/>
      <c r="AL12" s="20"/>
      <c r="AM12" s="20"/>
      <c r="AN12" s="20"/>
      <c r="AO12" s="20"/>
      <c r="AP12" s="20"/>
      <c r="AQ12" s="20"/>
      <c r="AR12" s="20"/>
      <c r="AS12" s="20"/>
      <c r="AT12" s="20"/>
      <c r="AU12" s="20"/>
      <c r="AV12" s="20"/>
      <c r="AW12" s="20"/>
      <c r="AX12" s="20"/>
      <c r="AY12" s="20"/>
      <c r="AZ12" s="20"/>
      <c r="BA12" s="20"/>
      <c r="BB12" s="20"/>
      <c r="BC12" s="20"/>
      <c r="BD12" s="20"/>
      <c r="BE12" s="20"/>
      <c r="BF12" s="20"/>
      <c r="BG12" s="20"/>
      <c r="BH12" s="20"/>
      <c r="BI12" s="20"/>
      <c r="BJ12" s="20"/>
      <c r="BK12" s="20"/>
    </row>
    <row r="13" spans="2:63">
      <c r="AD13" s="38"/>
      <c r="AE13" s="39"/>
      <c r="AF13" s="39"/>
      <c r="AG13" s="39"/>
      <c r="AH13" s="40"/>
      <c r="AI13" s="20"/>
      <c r="AJ13" s="20"/>
      <c r="AK13" s="20"/>
      <c r="AL13" s="20"/>
      <c r="AM13" s="20"/>
      <c r="AN13" s="20"/>
      <c r="AO13" s="20"/>
      <c r="AP13" s="20"/>
      <c r="AQ13" s="20"/>
      <c r="AR13" s="20"/>
      <c r="AS13" s="20"/>
      <c r="AT13" s="20"/>
      <c r="AU13" s="20"/>
      <c r="AV13" s="20"/>
      <c r="AW13" s="20"/>
      <c r="AX13" s="20"/>
      <c r="AY13" s="20"/>
      <c r="AZ13" s="20"/>
      <c r="BA13" s="20"/>
      <c r="BB13" s="20"/>
      <c r="BC13" s="20"/>
      <c r="BD13" s="20"/>
      <c r="BE13" s="20"/>
      <c r="BF13" s="20"/>
      <c r="BG13" s="20"/>
      <c r="BH13" s="20"/>
      <c r="BI13" s="20"/>
      <c r="BJ13" s="20"/>
      <c r="BK13" s="20"/>
    </row>
    <row r="14" spans="2:63">
      <c r="AD14" s="14"/>
      <c r="AE14" s="15"/>
      <c r="AF14" s="15"/>
      <c r="AG14" s="15"/>
      <c r="AH14" s="16"/>
      <c r="AI14" s="21"/>
      <c r="AJ14" s="20"/>
      <c r="AK14" s="20"/>
      <c r="AL14" s="20"/>
      <c r="AM14" s="20"/>
      <c r="AN14" s="20"/>
      <c r="AO14" s="20"/>
      <c r="AP14" s="20"/>
      <c r="AQ14" s="20"/>
      <c r="AR14" s="20"/>
      <c r="AS14" s="20"/>
      <c r="AT14" s="20"/>
      <c r="AU14" s="20"/>
      <c r="AV14" s="20"/>
      <c r="AW14" s="20"/>
      <c r="AX14" s="20"/>
      <c r="AY14" s="20"/>
      <c r="AZ14" s="20"/>
      <c r="BA14" s="20"/>
      <c r="BB14" s="20"/>
      <c r="BC14" s="20"/>
      <c r="BD14" s="20"/>
      <c r="BE14" s="20"/>
      <c r="BF14" s="20"/>
      <c r="BG14" s="20"/>
      <c r="BH14" s="20"/>
      <c r="BI14" s="20"/>
      <c r="BJ14" s="20"/>
      <c r="BK14" s="20"/>
    </row>
    <row r="15" spans="2:63">
      <c r="H15" s="7"/>
      <c r="I15" s="8"/>
      <c r="J15" s="8"/>
      <c r="K15" s="8"/>
      <c r="L15" s="8"/>
      <c r="M15" s="8"/>
      <c r="N15" s="8"/>
      <c r="O15" s="8"/>
      <c r="P15" s="8"/>
      <c r="Q15" s="8"/>
      <c r="R15" s="8"/>
      <c r="S15" s="8"/>
      <c r="T15" s="8"/>
      <c r="U15" s="8"/>
      <c r="V15" s="8"/>
      <c r="W15" s="8"/>
      <c r="X15" s="8"/>
      <c r="Y15" s="8"/>
      <c r="Z15" s="8"/>
      <c r="AA15" s="8"/>
      <c r="AB15" s="8"/>
      <c r="AC15" s="8"/>
      <c r="AD15" s="8"/>
      <c r="AE15" s="8"/>
      <c r="AF15" s="8"/>
      <c r="AG15" s="8"/>
      <c r="AH15" s="8"/>
      <c r="AI15" s="21"/>
      <c r="AJ15" s="20"/>
      <c r="AK15" s="20"/>
      <c r="AL15" s="20"/>
      <c r="AM15" s="20"/>
      <c r="AN15" s="20"/>
      <c r="AO15" s="20"/>
      <c r="AP15" s="20"/>
      <c r="AQ15" s="20"/>
      <c r="AR15" s="20"/>
      <c r="AS15" s="20"/>
      <c r="AT15" s="20"/>
      <c r="AU15" s="20"/>
      <c r="AV15" s="20"/>
      <c r="AW15" s="20"/>
      <c r="AX15" s="20"/>
      <c r="AY15" s="20"/>
      <c r="AZ15" s="20"/>
      <c r="BA15" s="20"/>
      <c r="BB15" s="20"/>
      <c r="BC15" s="20"/>
      <c r="BD15" s="20"/>
      <c r="BE15" s="20"/>
      <c r="BF15" s="20"/>
      <c r="BG15" s="20"/>
      <c r="BH15" s="20"/>
      <c r="BI15" s="20"/>
      <c r="BJ15" s="20"/>
      <c r="BK15" s="20"/>
    </row>
    <row r="16" spans="2:63">
      <c r="H16" s="9"/>
      <c r="I16" s="10"/>
      <c r="J16" s="10"/>
      <c r="K16" s="10"/>
      <c r="L16" s="10"/>
      <c r="M16" s="10"/>
      <c r="N16" s="10"/>
      <c r="O16" s="10"/>
      <c r="P16" s="10"/>
      <c r="Q16" s="10"/>
      <c r="R16" s="10"/>
      <c r="S16" s="10"/>
      <c r="T16" s="10"/>
      <c r="U16" s="10"/>
      <c r="V16" s="10"/>
      <c r="W16" s="10"/>
      <c r="X16" s="10"/>
      <c r="Y16" s="10"/>
      <c r="Z16" s="10"/>
      <c r="AA16" s="10"/>
      <c r="AB16" s="10"/>
      <c r="AC16" s="10"/>
      <c r="AD16" s="10"/>
      <c r="AE16" s="10"/>
      <c r="AF16" s="11"/>
      <c r="AG16" s="10"/>
      <c r="AH16" s="12"/>
      <c r="AI16" s="20"/>
      <c r="AJ16" s="20"/>
      <c r="AK16" s="20"/>
      <c r="AL16" s="25" t="s">
        <v>44</v>
      </c>
      <c r="AM16" s="20"/>
      <c r="AN16" s="20"/>
      <c r="AO16" s="20"/>
      <c r="AP16" s="20"/>
      <c r="AQ16" s="20"/>
      <c r="AR16" s="20"/>
      <c r="AS16" s="20"/>
      <c r="AT16" s="20"/>
      <c r="AU16" s="20"/>
      <c r="AV16" s="20"/>
      <c r="AW16" s="20"/>
      <c r="AX16" s="20"/>
      <c r="AY16" s="20"/>
      <c r="AZ16" s="20"/>
      <c r="BA16" s="20"/>
      <c r="BB16" s="20"/>
      <c r="BC16" s="20"/>
      <c r="BD16" s="20"/>
      <c r="BE16" s="20"/>
      <c r="BF16" s="20"/>
      <c r="BG16" s="20"/>
      <c r="BH16" s="20"/>
      <c r="BI16" s="20"/>
      <c r="BJ16" s="20"/>
      <c r="BK16" s="20"/>
    </row>
    <row r="17" spans="8:63">
      <c r="H17" s="9"/>
      <c r="I17" s="10"/>
      <c r="J17" s="10"/>
      <c r="K17" s="10"/>
      <c r="L17" s="10"/>
      <c r="M17" s="10"/>
      <c r="N17" s="10"/>
      <c r="O17" s="10"/>
      <c r="P17" s="10"/>
      <c r="Q17" s="10"/>
      <c r="R17" s="10"/>
      <c r="S17" s="10"/>
      <c r="T17" s="10"/>
      <c r="U17" s="10"/>
      <c r="V17" s="10"/>
      <c r="W17" s="10"/>
      <c r="X17" s="10"/>
      <c r="Y17" s="10"/>
      <c r="Z17" s="10"/>
      <c r="AA17" s="10"/>
      <c r="AB17" s="10"/>
      <c r="AC17" s="10"/>
      <c r="AD17" s="10"/>
      <c r="AE17" s="10"/>
      <c r="AF17" s="11"/>
      <c r="AG17" s="10"/>
      <c r="AH17" s="12"/>
      <c r="AI17" s="20"/>
      <c r="AJ17" s="20"/>
      <c r="AK17" s="20"/>
      <c r="AL17" s="20"/>
      <c r="AM17" s="20"/>
      <c r="AN17" s="20"/>
      <c r="AO17" s="20"/>
      <c r="AP17" s="20"/>
      <c r="AQ17" s="20"/>
      <c r="AR17" s="20"/>
      <c r="AS17" s="20"/>
      <c r="AT17" s="20"/>
      <c r="AU17" s="20"/>
      <c r="AV17" s="20"/>
      <c r="AW17" s="20"/>
      <c r="AX17" s="20"/>
      <c r="AY17" s="20"/>
      <c r="AZ17" s="20"/>
      <c r="BA17" s="20"/>
      <c r="BB17" s="20"/>
      <c r="BC17" s="20"/>
      <c r="BD17" s="20"/>
      <c r="BE17" s="20"/>
      <c r="BF17" s="20"/>
      <c r="BG17" s="20"/>
      <c r="BH17" s="20"/>
      <c r="BI17" s="20"/>
      <c r="BJ17" s="20"/>
      <c r="BK17" s="20"/>
    </row>
    <row r="18" spans="8:63">
      <c r="H18" s="9"/>
      <c r="I18" s="10"/>
      <c r="J18" s="10"/>
      <c r="K18" s="10"/>
      <c r="L18" s="10"/>
      <c r="M18" s="10"/>
      <c r="N18" s="10"/>
      <c r="O18" s="10"/>
      <c r="P18" s="10"/>
      <c r="Q18" s="10"/>
      <c r="R18" s="10"/>
      <c r="S18" s="10"/>
      <c r="T18" s="10"/>
      <c r="U18" s="10"/>
      <c r="V18" s="10"/>
      <c r="W18" s="10"/>
      <c r="X18" s="10"/>
      <c r="Y18" s="10"/>
      <c r="Z18" s="10"/>
      <c r="AA18" s="10"/>
      <c r="AB18" s="10"/>
      <c r="AC18" s="10"/>
      <c r="AD18" s="10"/>
      <c r="AE18" s="10"/>
      <c r="AF18" s="11"/>
      <c r="AG18" s="10"/>
      <c r="AH18" s="12"/>
      <c r="AI18" s="20"/>
      <c r="AJ18" s="20"/>
      <c r="AK18" s="20"/>
      <c r="AL18" s="20"/>
      <c r="AM18" s="20"/>
      <c r="AN18" s="20"/>
      <c r="AO18" s="20"/>
      <c r="AP18" s="20"/>
      <c r="AQ18" s="20"/>
      <c r="AR18" s="20"/>
      <c r="AS18" s="20"/>
      <c r="AT18" s="20"/>
      <c r="AU18" s="20"/>
      <c r="AV18" s="20"/>
      <c r="AW18" s="20"/>
      <c r="AX18" s="20"/>
      <c r="AY18" s="20"/>
      <c r="AZ18" s="20"/>
      <c r="BA18" s="20"/>
      <c r="BB18" s="20"/>
      <c r="BC18" s="20"/>
      <c r="BD18" s="20"/>
      <c r="BE18" s="20"/>
      <c r="BF18" s="20"/>
      <c r="BG18" s="20"/>
      <c r="BH18" s="20"/>
      <c r="BI18" s="20"/>
      <c r="BJ18" s="20"/>
      <c r="BK18" s="20"/>
    </row>
    <row r="19" spans="8:63">
      <c r="H19" s="9"/>
      <c r="I19" s="10"/>
      <c r="J19" s="10"/>
      <c r="K19" s="10"/>
      <c r="L19" s="10"/>
      <c r="M19" s="10"/>
      <c r="N19" s="10"/>
      <c r="O19" s="10"/>
      <c r="P19" s="10"/>
      <c r="Q19" s="10"/>
      <c r="R19" s="10"/>
      <c r="S19" s="10"/>
      <c r="T19" s="10"/>
      <c r="U19" s="10"/>
      <c r="V19" s="10"/>
      <c r="W19" s="10"/>
      <c r="X19" s="10"/>
      <c r="Y19" s="10"/>
      <c r="Z19" s="10"/>
      <c r="AA19" s="10"/>
      <c r="AB19" s="10"/>
      <c r="AC19" s="10"/>
      <c r="AD19" s="10"/>
      <c r="AE19" s="10"/>
      <c r="AF19" s="11"/>
      <c r="AG19" s="10"/>
      <c r="AH19" s="12"/>
      <c r="AI19" s="20"/>
      <c r="AJ19" s="20"/>
      <c r="AK19" s="20"/>
      <c r="AL19" s="20"/>
      <c r="AM19" s="20"/>
      <c r="AN19" s="20"/>
      <c r="AO19" s="20"/>
      <c r="AP19" s="20"/>
      <c r="AQ19" s="20"/>
      <c r="AR19" s="20"/>
      <c r="AS19" s="20"/>
      <c r="AT19" s="20"/>
      <c r="AU19" s="20"/>
      <c r="AV19" s="20"/>
      <c r="AW19" s="20"/>
      <c r="AX19" s="20"/>
      <c r="AY19" s="20"/>
      <c r="AZ19" s="20"/>
      <c r="BA19" s="20"/>
      <c r="BB19" s="20"/>
      <c r="BC19" s="20"/>
      <c r="BD19" s="20"/>
      <c r="BE19" s="20"/>
      <c r="BF19" s="20"/>
      <c r="BG19" s="20"/>
      <c r="BH19" s="20"/>
      <c r="BI19" s="20"/>
      <c r="BJ19" s="20"/>
      <c r="BK19" s="20"/>
    </row>
    <row r="20" spans="8:63">
      <c r="H20" s="9"/>
      <c r="I20" s="10"/>
      <c r="J20" s="10"/>
      <c r="K20" s="10"/>
      <c r="L20" s="10"/>
      <c r="M20" s="10"/>
      <c r="N20" s="10"/>
      <c r="O20" s="10"/>
      <c r="P20" s="10"/>
      <c r="Q20" s="10"/>
      <c r="R20" s="10"/>
      <c r="S20" s="10"/>
      <c r="T20" s="10"/>
      <c r="U20" s="10"/>
      <c r="V20" s="10"/>
      <c r="W20" s="10"/>
      <c r="X20" s="10"/>
      <c r="Y20" s="10"/>
      <c r="Z20" s="10"/>
      <c r="AA20" s="10"/>
      <c r="AB20" s="10"/>
      <c r="AC20" s="10"/>
      <c r="AD20" s="10"/>
      <c r="AE20" s="10"/>
      <c r="AF20" s="11"/>
      <c r="AG20" s="10"/>
      <c r="AH20" s="12"/>
      <c r="AI20" s="20"/>
      <c r="AJ20" s="20"/>
      <c r="AK20" s="20"/>
      <c r="AL20" s="20"/>
      <c r="AM20" s="20"/>
      <c r="AN20" s="20"/>
      <c r="AO20" s="20"/>
      <c r="AP20" s="20"/>
      <c r="AQ20" s="20"/>
      <c r="AR20" s="20"/>
      <c r="AS20" s="20"/>
      <c r="AT20" s="20"/>
      <c r="AU20" s="20"/>
      <c r="AV20" s="20"/>
      <c r="AW20" s="20"/>
      <c r="AX20" s="20"/>
      <c r="AY20" s="20"/>
      <c r="AZ20" s="20"/>
      <c r="BA20" s="20"/>
      <c r="BB20" s="20"/>
      <c r="BC20" s="20"/>
      <c r="BD20" s="20"/>
      <c r="BE20" s="20"/>
      <c r="BF20" s="20"/>
      <c r="BG20" s="20"/>
      <c r="BH20" s="20"/>
      <c r="BI20" s="20"/>
      <c r="BJ20" s="20"/>
      <c r="BK20" s="20"/>
    </row>
    <row r="21" spans="8:63">
      <c r="H21" s="9"/>
      <c r="I21" s="10"/>
      <c r="J21" s="10"/>
      <c r="K21" s="10"/>
      <c r="L21" s="10"/>
      <c r="M21" s="10"/>
      <c r="N21" s="10"/>
      <c r="O21" s="10"/>
      <c r="P21" s="10"/>
      <c r="Q21" s="10"/>
      <c r="R21" s="10"/>
      <c r="S21" s="10"/>
      <c r="T21" s="10"/>
      <c r="U21" s="10"/>
      <c r="V21" s="10"/>
      <c r="W21" s="10"/>
      <c r="X21" s="10"/>
      <c r="Y21" s="10"/>
      <c r="Z21" s="10"/>
      <c r="AA21" s="10"/>
      <c r="AB21" s="10"/>
      <c r="AC21" s="10"/>
      <c r="AD21" s="10"/>
      <c r="AE21" s="10"/>
      <c r="AF21" s="11"/>
      <c r="AG21" s="10"/>
      <c r="AH21" s="12"/>
      <c r="AI21" s="20"/>
      <c r="AJ21" s="20"/>
      <c r="AK21" s="20"/>
      <c r="AL21" s="20"/>
      <c r="AM21" s="20"/>
      <c r="AN21" s="20"/>
      <c r="AO21" s="20"/>
      <c r="AP21" s="20"/>
      <c r="AQ21" s="20"/>
      <c r="AR21" s="20"/>
      <c r="AS21" s="20"/>
      <c r="AT21" s="20"/>
      <c r="AU21" s="20"/>
      <c r="AV21" s="20"/>
      <c r="AW21" s="20"/>
      <c r="AX21" s="20"/>
      <c r="AY21" s="20"/>
      <c r="AZ21" s="20"/>
      <c r="BA21" s="20"/>
      <c r="BB21" s="20"/>
      <c r="BC21" s="20"/>
      <c r="BD21" s="20"/>
      <c r="BE21" s="20"/>
      <c r="BF21" s="20"/>
      <c r="BG21" s="20"/>
      <c r="BH21" s="20"/>
      <c r="BI21" s="20"/>
      <c r="BJ21" s="20"/>
      <c r="BK21" s="20"/>
    </row>
    <row r="22" spans="8:63">
      <c r="H22" s="9"/>
      <c r="I22" s="10"/>
      <c r="J22" s="10"/>
      <c r="K22" s="10"/>
      <c r="L22" s="10"/>
      <c r="M22" s="10"/>
      <c r="N22" s="10"/>
      <c r="O22" s="10"/>
      <c r="P22" s="10"/>
      <c r="Q22" s="10"/>
      <c r="R22" s="10"/>
      <c r="S22" s="10"/>
      <c r="T22" s="10"/>
      <c r="U22" s="10"/>
      <c r="V22" s="10"/>
      <c r="W22" s="10"/>
      <c r="X22" s="10"/>
      <c r="Y22" s="10"/>
      <c r="Z22" s="10"/>
      <c r="AA22" s="10"/>
      <c r="AB22" s="10"/>
      <c r="AC22" s="10"/>
      <c r="AD22" s="10"/>
      <c r="AE22" s="10"/>
      <c r="AF22" s="11"/>
      <c r="AG22" s="10"/>
      <c r="AH22" s="12"/>
      <c r="AI22" s="20"/>
      <c r="AJ22" s="20"/>
      <c r="AK22" s="20"/>
      <c r="AL22" s="20"/>
      <c r="AM22" s="20"/>
      <c r="AN22" s="20"/>
      <c r="AO22" s="20"/>
      <c r="AP22" s="20"/>
      <c r="AQ22" s="20"/>
      <c r="AR22" s="20"/>
      <c r="AS22" s="20"/>
      <c r="AT22" s="20"/>
      <c r="AU22" s="20"/>
      <c r="AV22" s="20"/>
      <c r="AW22" s="20"/>
      <c r="AX22" s="20"/>
      <c r="AY22" s="20"/>
      <c r="AZ22" s="20"/>
      <c r="BA22" s="20"/>
      <c r="BB22" s="20"/>
      <c r="BC22" s="20"/>
      <c r="BD22" s="20"/>
      <c r="BE22" s="20"/>
      <c r="BF22" s="20"/>
      <c r="BG22" s="20"/>
      <c r="BH22" s="20"/>
      <c r="BI22" s="20"/>
      <c r="BJ22" s="20"/>
      <c r="BK22" s="20"/>
    </row>
    <row r="23" spans="8:63">
      <c r="H23" s="9"/>
      <c r="I23" s="10"/>
      <c r="J23" s="10"/>
      <c r="K23" s="10"/>
      <c r="L23" s="10"/>
      <c r="M23" s="10"/>
      <c r="N23" s="10"/>
      <c r="O23" s="10"/>
      <c r="P23" s="10"/>
      <c r="Q23" s="10"/>
      <c r="R23" s="10"/>
      <c r="S23" s="10"/>
      <c r="T23" s="10"/>
      <c r="U23" s="10"/>
      <c r="V23" s="10"/>
      <c r="W23" s="10"/>
      <c r="X23" s="10"/>
      <c r="Y23" s="10"/>
      <c r="Z23" s="10"/>
      <c r="AA23" s="10"/>
      <c r="AB23" s="10"/>
      <c r="AC23" s="10"/>
      <c r="AD23" s="10"/>
      <c r="AE23" s="10"/>
      <c r="AF23" s="11"/>
      <c r="AG23" s="10"/>
      <c r="AH23" s="12"/>
      <c r="AI23" s="20"/>
      <c r="AJ23" s="20"/>
      <c r="AK23" s="20"/>
      <c r="AL23" s="20"/>
      <c r="AM23" s="20"/>
      <c r="AN23" s="20"/>
      <c r="AO23" s="20"/>
      <c r="AP23" s="20"/>
      <c r="AQ23" s="20"/>
      <c r="AR23" s="20"/>
      <c r="AS23" s="20"/>
      <c r="AT23" s="20"/>
      <c r="AU23" s="20"/>
      <c r="AV23" s="20"/>
      <c r="AW23" s="20"/>
      <c r="AX23" s="20"/>
      <c r="AY23" s="20"/>
      <c r="AZ23" s="20"/>
      <c r="BA23" s="20"/>
      <c r="BB23" s="20"/>
      <c r="BC23" s="20"/>
      <c r="BD23" s="20"/>
      <c r="BE23" s="20"/>
      <c r="BF23" s="20"/>
      <c r="BG23" s="20"/>
      <c r="BH23" s="20"/>
      <c r="BI23" s="20"/>
      <c r="BJ23" s="20"/>
      <c r="BK23" s="20"/>
    </row>
    <row r="24" spans="8:63">
      <c r="H24" s="9"/>
      <c r="I24" s="10"/>
      <c r="J24" s="10"/>
      <c r="K24" s="10"/>
      <c r="L24" s="10"/>
      <c r="M24" s="10"/>
      <c r="N24" s="10"/>
      <c r="O24" s="10"/>
      <c r="P24" s="10"/>
      <c r="Q24" s="10"/>
      <c r="R24" s="10"/>
      <c r="S24" s="10"/>
      <c r="T24" s="10"/>
      <c r="U24" s="10"/>
      <c r="V24" s="10"/>
      <c r="W24" s="10"/>
      <c r="X24" s="10"/>
      <c r="Y24" s="10"/>
      <c r="Z24" s="10"/>
      <c r="AA24" s="10"/>
      <c r="AB24" s="10"/>
      <c r="AC24" s="10"/>
      <c r="AD24" s="10"/>
      <c r="AE24" s="10"/>
      <c r="AF24" s="11"/>
      <c r="AG24" s="10"/>
      <c r="AH24" s="12"/>
      <c r="AI24" s="20"/>
      <c r="AJ24" s="20"/>
      <c r="AK24" s="20"/>
      <c r="AL24" s="20"/>
      <c r="AM24" s="20"/>
      <c r="AN24" s="20"/>
      <c r="AO24" s="20"/>
      <c r="AP24" s="20"/>
      <c r="AQ24" s="20"/>
      <c r="AR24" s="20"/>
      <c r="AS24" s="20"/>
      <c r="AT24" s="20"/>
      <c r="AU24" s="20"/>
      <c r="AV24" s="20"/>
      <c r="AW24" s="20"/>
      <c r="AX24" s="20"/>
      <c r="AY24" s="20"/>
      <c r="AZ24" s="20"/>
      <c r="BA24" s="20"/>
      <c r="BB24" s="20"/>
      <c r="BC24" s="20"/>
      <c r="BD24" s="20"/>
      <c r="BE24" s="20"/>
      <c r="BF24" s="20"/>
      <c r="BG24" s="20"/>
      <c r="BH24" s="20"/>
      <c r="BI24" s="20"/>
      <c r="BJ24" s="20"/>
      <c r="BK24" s="20"/>
    </row>
    <row r="25" spans="8:63">
      <c r="H25" s="9"/>
      <c r="I25" s="10"/>
      <c r="J25" s="10"/>
      <c r="K25" s="10"/>
      <c r="L25" s="10"/>
      <c r="M25" s="10"/>
      <c r="N25" s="10"/>
      <c r="O25" s="10"/>
      <c r="P25" s="10"/>
      <c r="Q25" s="10"/>
      <c r="R25" s="10"/>
      <c r="S25" s="10"/>
      <c r="T25" s="10"/>
      <c r="U25" s="10"/>
      <c r="V25" s="10"/>
      <c r="W25" s="10"/>
      <c r="X25" s="10"/>
      <c r="Y25" s="10"/>
      <c r="Z25" s="10"/>
      <c r="AA25" s="10"/>
      <c r="AB25" s="10"/>
      <c r="AC25" s="10"/>
      <c r="AD25" s="10"/>
      <c r="AE25" s="10"/>
      <c r="AF25" s="11"/>
      <c r="AG25" s="10"/>
      <c r="AH25" s="12"/>
      <c r="AI25" s="20"/>
      <c r="AJ25" s="20"/>
      <c r="AK25" s="20"/>
      <c r="AL25" s="25" t="s">
        <v>10</v>
      </c>
      <c r="AM25" s="20"/>
      <c r="AN25" s="20"/>
      <c r="AO25" s="25"/>
      <c r="AP25" s="20"/>
      <c r="AQ25" s="20"/>
      <c r="AR25" s="20"/>
      <c r="AS25" s="20"/>
      <c r="AT25" s="20"/>
      <c r="AU25" s="20"/>
      <c r="AV25" s="20"/>
      <c r="AW25" s="20"/>
      <c r="AX25" s="20"/>
      <c r="AY25" s="20"/>
      <c r="AZ25" s="20"/>
      <c r="BA25" s="20"/>
      <c r="BB25" s="20"/>
      <c r="BC25" s="20"/>
      <c r="BD25" s="20"/>
      <c r="BE25" s="20"/>
      <c r="BF25" s="20"/>
      <c r="BG25" s="20"/>
      <c r="BH25" s="20"/>
      <c r="BI25" s="20"/>
      <c r="BJ25" s="20"/>
      <c r="BK25" s="20"/>
    </row>
    <row r="26" spans="8:63" ht="18">
      <c r="H26" s="9"/>
      <c r="I26" s="13"/>
      <c r="J26" s="10"/>
      <c r="K26" s="10"/>
      <c r="L26" s="10"/>
      <c r="M26" s="10"/>
      <c r="N26" s="10"/>
      <c r="O26" s="10"/>
      <c r="P26" s="10"/>
      <c r="Q26" s="10"/>
      <c r="R26" s="17"/>
      <c r="S26" s="17"/>
      <c r="T26" s="10"/>
      <c r="U26" s="10"/>
      <c r="V26" s="10"/>
      <c r="W26" s="10"/>
      <c r="X26" s="10"/>
      <c r="Y26" s="10"/>
      <c r="Z26" s="10"/>
      <c r="AA26" s="10"/>
      <c r="AB26" s="10"/>
      <c r="AC26" s="10"/>
      <c r="AD26" s="10"/>
      <c r="AE26" s="10"/>
      <c r="AF26" s="11"/>
      <c r="AG26" s="10"/>
      <c r="AH26" s="12"/>
      <c r="AI26" s="20"/>
      <c r="AJ26" s="22" t="s">
        <v>7</v>
      </c>
      <c r="AK26" s="20"/>
      <c r="AL26" s="20"/>
      <c r="AM26" s="20"/>
      <c r="AN26" s="20"/>
      <c r="AO26" s="20"/>
      <c r="AP26" s="20"/>
      <c r="AQ26" s="20"/>
      <c r="AR26" s="20"/>
      <c r="AS26" s="20"/>
      <c r="AT26" s="20"/>
      <c r="AU26" s="20"/>
      <c r="AV26" s="20"/>
      <c r="AW26" s="20"/>
      <c r="AX26" s="20"/>
      <c r="AY26" s="20"/>
      <c r="AZ26" s="20"/>
      <c r="BA26" s="20"/>
      <c r="BB26" s="20"/>
      <c r="BC26" s="20"/>
      <c r="BD26" s="20"/>
      <c r="BE26" s="20"/>
      <c r="BF26" s="20"/>
      <c r="BG26" s="20"/>
      <c r="BH26" s="20"/>
      <c r="BI26" s="20"/>
      <c r="BJ26" s="20"/>
      <c r="BK26" s="20"/>
    </row>
    <row r="27" spans="8:63">
      <c r="H27" s="9"/>
      <c r="I27" s="13"/>
      <c r="J27" s="10"/>
      <c r="K27" s="10"/>
      <c r="L27" s="10"/>
      <c r="M27" s="10"/>
      <c r="N27" s="10"/>
      <c r="O27" s="10"/>
      <c r="P27" s="10"/>
      <c r="Q27" s="10"/>
      <c r="R27" s="10"/>
      <c r="S27" s="10"/>
      <c r="T27" s="10"/>
      <c r="U27" s="10"/>
      <c r="V27" s="10"/>
      <c r="W27" s="10"/>
      <c r="X27" s="10"/>
      <c r="Y27" s="10"/>
      <c r="Z27" s="10"/>
      <c r="AA27" s="10"/>
      <c r="AB27" s="10"/>
      <c r="AC27" s="10"/>
      <c r="AD27" s="10"/>
      <c r="AE27" s="10"/>
      <c r="AF27" s="11"/>
      <c r="AG27" s="10"/>
      <c r="AH27" s="12"/>
      <c r="AI27" s="20"/>
      <c r="AJ27" s="20"/>
      <c r="AK27" s="20"/>
      <c r="AL27" s="20"/>
      <c r="AM27" s="20"/>
      <c r="AN27" s="20"/>
      <c r="AO27" s="20"/>
      <c r="AP27" s="20"/>
      <c r="AQ27" s="20"/>
      <c r="AR27" s="20"/>
      <c r="AS27" s="20"/>
      <c r="AT27" s="20"/>
      <c r="AU27" s="20"/>
      <c r="AV27" s="20"/>
      <c r="AW27" s="20"/>
      <c r="AX27" s="20"/>
      <c r="AY27" s="20"/>
      <c r="AZ27" s="20"/>
      <c r="BA27" s="20"/>
      <c r="BB27" s="20"/>
      <c r="BC27" s="20"/>
      <c r="BD27" s="20"/>
      <c r="BE27" s="20"/>
      <c r="BF27" s="20"/>
      <c r="BG27" s="20"/>
      <c r="BH27" s="20"/>
      <c r="BI27" s="20"/>
      <c r="BJ27" s="20"/>
      <c r="BK27" s="20"/>
    </row>
    <row r="28" spans="8:63">
      <c r="H28" s="9"/>
      <c r="I28" s="10"/>
      <c r="J28" s="10"/>
      <c r="K28" s="10"/>
      <c r="L28" s="10"/>
      <c r="M28" s="10"/>
      <c r="N28" s="10"/>
      <c r="O28" s="10"/>
      <c r="P28" s="10"/>
      <c r="Q28" s="10"/>
      <c r="R28" s="10"/>
      <c r="S28" s="10"/>
      <c r="T28" s="10"/>
      <c r="U28" s="10"/>
      <c r="V28" s="10"/>
      <c r="W28" s="10"/>
      <c r="X28" s="10"/>
      <c r="Y28" s="10"/>
      <c r="Z28" s="10"/>
      <c r="AA28" s="10"/>
      <c r="AB28" s="10"/>
      <c r="AC28" s="10"/>
      <c r="AD28" s="10"/>
      <c r="AE28" s="10"/>
      <c r="AF28" s="11"/>
      <c r="AG28" s="10"/>
      <c r="AH28" s="12"/>
      <c r="AI28" s="20"/>
      <c r="AJ28" s="20"/>
      <c r="AK28" s="20"/>
      <c r="AL28" s="20"/>
      <c r="AM28" s="20"/>
      <c r="AN28" s="20"/>
      <c r="AO28" s="20"/>
      <c r="AP28" s="20"/>
      <c r="AQ28" s="20"/>
      <c r="AR28" s="20"/>
      <c r="AS28" s="20"/>
      <c r="AT28" s="20"/>
      <c r="AU28" s="20"/>
      <c r="AV28" s="20"/>
      <c r="AW28" s="20"/>
      <c r="AX28" s="20"/>
      <c r="AY28" s="20"/>
      <c r="AZ28" s="20"/>
      <c r="BA28" s="20"/>
      <c r="BB28" s="20"/>
      <c r="BC28" s="20"/>
      <c r="BD28" s="20"/>
      <c r="BE28" s="20"/>
      <c r="BF28" s="20"/>
      <c r="BG28" s="20"/>
      <c r="BH28" s="20"/>
      <c r="BI28" s="20"/>
      <c r="BJ28" s="20"/>
      <c r="BK28" s="20"/>
    </row>
    <row r="29" spans="8:63">
      <c r="H29" s="9"/>
      <c r="I29" s="10"/>
      <c r="J29" s="10"/>
      <c r="K29" s="10"/>
      <c r="L29" s="10"/>
      <c r="M29" s="10"/>
      <c r="N29" s="10"/>
      <c r="O29" s="10"/>
      <c r="P29" s="10"/>
      <c r="Q29" s="10"/>
      <c r="R29" s="10"/>
      <c r="S29" s="10"/>
      <c r="T29" s="10"/>
      <c r="U29" s="10"/>
      <c r="V29" s="10"/>
      <c r="W29" s="10"/>
      <c r="X29" s="10"/>
      <c r="Y29" s="10"/>
      <c r="Z29" s="10"/>
      <c r="AA29" s="10"/>
      <c r="AB29" s="10"/>
      <c r="AC29" s="10"/>
      <c r="AD29" s="10"/>
      <c r="AE29" s="10"/>
      <c r="AF29" s="11"/>
      <c r="AG29" s="10"/>
      <c r="AH29" s="12"/>
      <c r="AI29" s="20"/>
      <c r="AJ29" s="20"/>
      <c r="AK29" s="20"/>
      <c r="AL29" s="20"/>
      <c r="AM29" s="20"/>
      <c r="AN29" s="20"/>
      <c r="AO29" s="20"/>
      <c r="AP29" s="20"/>
      <c r="AQ29" s="20"/>
      <c r="AR29" s="20"/>
      <c r="AS29" s="20"/>
      <c r="AT29" s="20"/>
      <c r="AU29" s="20" t="s">
        <v>80</v>
      </c>
      <c r="AV29" s="20"/>
      <c r="AW29" s="20"/>
      <c r="AX29" s="20"/>
      <c r="AY29" s="20"/>
      <c r="AZ29" s="20"/>
      <c r="BA29" s="20"/>
      <c r="BB29" s="20"/>
      <c r="BC29" s="20"/>
      <c r="BD29" s="20"/>
      <c r="BE29" s="20"/>
      <c r="BF29" s="20"/>
      <c r="BG29" s="20"/>
      <c r="BH29" s="20"/>
      <c r="BI29" s="20"/>
      <c r="BJ29" s="20"/>
      <c r="BK29" s="20"/>
    </row>
    <row r="30" spans="8:63">
      <c r="H30" s="9"/>
      <c r="I30" s="10"/>
      <c r="J30" s="10"/>
      <c r="K30" s="10"/>
      <c r="L30" s="10"/>
      <c r="M30" s="10"/>
      <c r="N30" s="10"/>
      <c r="O30" s="10"/>
      <c r="P30" s="10"/>
      <c r="Q30" s="10"/>
      <c r="R30" s="10"/>
      <c r="S30" s="10"/>
      <c r="T30" s="10"/>
      <c r="U30" s="10"/>
      <c r="V30" s="10"/>
      <c r="W30" s="10"/>
      <c r="X30" s="10"/>
      <c r="Y30" s="10"/>
      <c r="Z30" s="10"/>
      <c r="AA30" s="10"/>
      <c r="AB30" s="10"/>
      <c r="AC30" s="10"/>
      <c r="AD30" s="10"/>
      <c r="AE30" s="10"/>
      <c r="AF30" s="11"/>
      <c r="AG30" s="10"/>
      <c r="AH30" s="12"/>
      <c r="AI30" s="20"/>
      <c r="AJ30" s="20"/>
      <c r="AK30" s="20"/>
      <c r="AL30" s="20"/>
      <c r="AM30" s="20"/>
      <c r="AN30" s="20"/>
      <c r="AO30" s="20"/>
      <c r="AP30" s="20"/>
      <c r="AQ30" s="20"/>
      <c r="AR30" s="20"/>
      <c r="AS30" s="20"/>
      <c r="AT30" s="20"/>
      <c r="AU30" s="20"/>
      <c r="AV30" s="20"/>
      <c r="AW30" s="20"/>
      <c r="AX30" s="20"/>
      <c r="AY30" s="20"/>
      <c r="AZ30" s="20"/>
      <c r="BA30" s="20"/>
      <c r="BB30" s="20"/>
      <c r="BC30" s="20"/>
      <c r="BD30" s="20"/>
      <c r="BE30" s="20"/>
      <c r="BF30" s="20"/>
      <c r="BG30" s="20"/>
      <c r="BH30" s="20"/>
      <c r="BI30" s="20"/>
      <c r="BJ30" s="20"/>
      <c r="BK30" s="20"/>
    </row>
    <row r="31" spans="8:63">
      <c r="H31" s="9"/>
      <c r="I31" s="10"/>
      <c r="J31" s="10"/>
      <c r="K31" s="10"/>
      <c r="L31" s="10"/>
      <c r="M31" s="10"/>
      <c r="N31" s="10"/>
      <c r="O31" s="10"/>
      <c r="P31" s="10"/>
      <c r="Q31" s="10"/>
      <c r="R31" s="10"/>
      <c r="S31" s="10"/>
      <c r="T31" s="10"/>
      <c r="U31" s="10"/>
      <c r="V31" s="10"/>
      <c r="W31" s="10"/>
      <c r="X31" s="10"/>
      <c r="Y31" s="10"/>
      <c r="Z31" s="10"/>
      <c r="AA31" s="10"/>
      <c r="AB31" s="10"/>
      <c r="AC31" s="10"/>
      <c r="AD31" s="10"/>
      <c r="AE31" s="10"/>
      <c r="AF31" s="11"/>
      <c r="AG31" s="10"/>
      <c r="AH31" s="12"/>
      <c r="AI31" s="20"/>
      <c r="AJ31" s="20"/>
      <c r="AK31" s="20"/>
      <c r="AL31" s="20"/>
      <c r="AM31" s="20"/>
      <c r="AN31" s="20"/>
      <c r="AO31" s="20"/>
      <c r="AP31" s="20"/>
      <c r="AQ31" s="20"/>
      <c r="AR31" s="20"/>
      <c r="AS31" s="20"/>
      <c r="AT31" s="20"/>
      <c r="AU31" s="20"/>
      <c r="AV31" s="20"/>
      <c r="AW31" s="20"/>
      <c r="AX31" s="20"/>
      <c r="AY31" s="20"/>
      <c r="AZ31" s="20"/>
      <c r="BA31" s="20"/>
      <c r="BB31" s="20"/>
      <c r="BC31" s="20"/>
      <c r="BD31" s="20"/>
      <c r="BE31" s="20"/>
      <c r="BF31" s="20"/>
      <c r="BG31" s="20"/>
      <c r="BH31" s="20"/>
      <c r="BI31" s="20"/>
      <c r="BJ31" s="20"/>
      <c r="BK31" s="20"/>
    </row>
    <row r="32" spans="8:63">
      <c r="H32" s="9"/>
      <c r="I32" s="10"/>
      <c r="J32" s="10"/>
      <c r="K32" s="10"/>
      <c r="L32" s="10"/>
      <c r="M32" s="10"/>
      <c r="N32" s="10"/>
      <c r="O32" s="10"/>
      <c r="P32" s="10"/>
      <c r="Q32" s="10"/>
      <c r="R32" s="10"/>
      <c r="S32" s="10"/>
      <c r="T32" s="10"/>
      <c r="U32" s="10"/>
      <c r="V32" s="10"/>
      <c r="W32" s="10"/>
      <c r="X32" s="10"/>
      <c r="Y32" s="10"/>
      <c r="Z32" s="10"/>
      <c r="AA32" s="10"/>
      <c r="AB32" s="10"/>
      <c r="AC32" s="10"/>
      <c r="AD32" s="10"/>
      <c r="AE32" s="10"/>
      <c r="AF32" s="11"/>
      <c r="AG32" s="10"/>
      <c r="AH32" s="12"/>
      <c r="AI32" s="20"/>
      <c r="AJ32" s="20"/>
      <c r="AK32" s="20"/>
      <c r="AL32" s="20"/>
      <c r="AM32" s="20"/>
      <c r="AN32" s="20"/>
      <c r="AO32" s="20"/>
      <c r="AP32" s="20"/>
      <c r="AQ32" s="20"/>
      <c r="AR32" s="20"/>
      <c r="AS32" s="20"/>
      <c r="AT32" s="20"/>
      <c r="AU32" s="20"/>
      <c r="AV32" s="20"/>
      <c r="AW32" s="20"/>
      <c r="AX32" s="20"/>
      <c r="AY32" s="20"/>
      <c r="AZ32" s="20"/>
      <c r="BA32" s="20"/>
      <c r="BB32" s="20"/>
      <c r="BC32" s="20"/>
      <c r="BD32" s="20"/>
      <c r="BE32" s="20"/>
      <c r="BF32" s="20"/>
      <c r="BG32" s="20"/>
      <c r="BH32" s="20"/>
      <c r="BI32" s="20"/>
      <c r="BJ32" s="20"/>
      <c r="BK32" s="20"/>
    </row>
    <row r="33" spans="3:63">
      <c r="H33" s="9"/>
      <c r="I33" s="10"/>
      <c r="J33" s="10"/>
      <c r="K33" s="10"/>
      <c r="L33" s="10"/>
      <c r="M33" s="10"/>
      <c r="N33" s="10"/>
      <c r="O33" s="10"/>
      <c r="P33" s="10"/>
      <c r="Q33" s="10"/>
      <c r="R33" s="10"/>
      <c r="S33" s="10"/>
      <c r="T33" s="10"/>
      <c r="U33" s="10"/>
      <c r="V33" s="10"/>
      <c r="W33" s="10"/>
      <c r="X33" s="10"/>
      <c r="Y33" s="10"/>
      <c r="Z33" s="10"/>
      <c r="AA33" s="10"/>
      <c r="AB33" s="10"/>
      <c r="AC33" s="10"/>
      <c r="AD33" s="10"/>
      <c r="AE33" s="10"/>
      <c r="AF33" s="11"/>
      <c r="AG33" s="11"/>
      <c r="AH33" s="12"/>
      <c r="AI33" s="20"/>
      <c r="AJ33" s="20"/>
      <c r="AK33" s="20"/>
      <c r="AL33" s="20"/>
      <c r="AM33" s="20"/>
      <c r="AN33" s="20"/>
      <c r="AO33" s="20"/>
      <c r="AP33" s="20"/>
      <c r="AQ33" s="20"/>
      <c r="AR33" s="20"/>
      <c r="AS33" s="20"/>
      <c r="AT33" s="20"/>
      <c r="AU33" s="20"/>
      <c r="AV33" s="20"/>
      <c r="AW33" s="20"/>
      <c r="AX33" s="20"/>
      <c r="AY33" s="20"/>
      <c r="AZ33" s="20"/>
      <c r="BA33" s="20"/>
      <c r="BB33" s="20"/>
      <c r="BC33" s="20"/>
      <c r="BD33" s="20"/>
      <c r="BE33" s="20"/>
      <c r="BF33" s="20"/>
      <c r="BG33" s="20"/>
      <c r="BH33" s="20"/>
      <c r="BI33" s="20"/>
      <c r="BJ33" s="20"/>
      <c r="BK33" s="20"/>
    </row>
    <row r="34" spans="3:63">
      <c r="H34" s="9"/>
      <c r="I34" s="10"/>
      <c r="J34" s="10"/>
      <c r="K34" s="10"/>
      <c r="L34" s="10"/>
      <c r="M34" s="10"/>
      <c r="N34" s="10"/>
      <c r="O34" s="10"/>
      <c r="P34" s="10"/>
      <c r="Q34" s="10"/>
      <c r="R34" s="10"/>
      <c r="S34" s="10"/>
      <c r="T34" s="10"/>
      <c r="U34" s="10"/>
      <c r="V34" s="10"/>
      <c r="W34" s="10"/>
      <c r="X34" s="10"/>
      <c r="Y34" s="10"/>
      <c r="Z34" s="10"/>
      <c r="AA34" s="10"/>
      <c r="AB34" s="10"/>
      <c r="AC34" s="10"/>
      <c r="AD34" s="10"/>
      <c r="AE34" s="10"/>
      <c r="AF34" s="11"/>
      <c r="AG34" s="11"/>
      <c r="AH34" s="12"/>
      <c r="AI34" s="20"/>
      <c r="AJ34" s="20"/>
      <c r="AK34" s="20"/>
      <c r="AL34" s="20"/>
      <c r="AM34" s="20"/>
      <c r="AN34" s="20"/>
      <c r="AO34" s="20"/>
      <c r="AP34" s="20"/>
      <c r="AQ34" s="20"/>
      <c r="AR34" s="20"/>
      <c r="AS34" s="20"/>
      <c r="AT34" s="20"/>
      <c r="AU34" s="20"/>
      <c r="AV34" s="20"/>
      <c r="AW34" s="20"/>
      <c r="AX34" s="20"/>
      <c r="AY34" s="20"/>
      <c r="AZ34" s="20"/>
      <c r="BA34" s="20"/>
      <c r="BB34" s="20"/>
      <c r="BC34" s="20"/>
      <c r="BD34" s="20"/>
      <c r="BE34" s="20"/>
      <c r="BF34" s="20"/>
      <c r="BG34" s="20"/>
      <c r="BH34" s="20"/>
      <c r="BI34" s="20"/>
      <c r="BJ34" s="20"/>
      <c r="BK34" s="20"/>
    </row>
    <row r="35" spans="3:63">
      <c r="H35" s="9"/>
      <c r="I35" s="10"/>
      <c r="J35" s="10"/>
      <c r="K35" s="10"/>
      <c r="L35" s="10"/>
      <c r="M35" s="10"/>
      <c r="N35" s="10"/>
      <c r="O35" s="10"/>
      <c r="P35" s="10"/>
      <c r="Q35" s="10"/>
      <c r="R35" s="10"/>
      <c r="S35" s="10"/>
      <c r="T35" s="10"/>
      <c r="U35" s="10"/>
      <c r="V35" s="10"/>
      <c r="W35" s="10"/>
      <c r="X35" s="10"/>
      <c r="Y35" s="10"/>
      <c r="Z35" s="10"/>
      <c r="AA35" s="10"/>
      <c r="AB35" s="10"/>
      <c r="AC35" s="10"/>
      <c r="AD35" s="10"/>
      <c r="AE35" s="10"/>
      <c r="AF35" s="11"/>
      <c r="AG35" s="11"/>
      <c r="AH35" s="12"/>
      <c r="AI35" s="20"/>
      <c r="AJ35" s="20"/>
      <c r="AK35" s="20"/>
      <c r="AL35" s="20"/>
      <c r="AM35" s="20"/>
      <c r="AN35" s="20"/>
      <c r="AO35" s="20"/>
      <c r="AP35" s="20"/>
      <c r="AQ35" s="20"/>
      <c r="AR35" s="20"/>
      <c r="AS35" s="20"/>
      <c r="AT35" s="20"/>
      <c r="AU35" s="20"/>
      <c r="AV35" s="20"/>
      <c r="AW35" s="20"/>
      <c r="AX35" s="20"/>
      <c r="AY35" s="20"/>
      <c r="AZ35" s="20"/>
      <c r="BA35" s="20"/>
      <c r="BB35" s="20"/>
      <c r="BC35" s="20"/>
      <c r="BD35" s="20"/>
      <c r="BE35" s="20"/>
      <c r="BF35" s="20"/>
      <c r="BG35" s="20"/>
      <c r="BH35" s="20"/>
      <c r="BI35" s="20"/>
      <c r="BJ35" s="20"/>
      <c r="BK35" s="20"/>
    </row>
    <row r="36" spans="3:63">
      <c r="C36" t="s">
        <v>42</v>
      </c>
      <c r="H36" s="9"/>
      <c r="I36" s="10"/>
      <c r="J36" s="10"/>
      <c r="K36" s="10"/>
      <c r="L36" s="10"/>
      <c r="M36" s="10"/>
      <c r="N36" s="10"/>
      <c r="O36" s="10"/>
      <c r="P36" s="10"/>
      <c r="Q36" s="10"/>
      <c r="R36" s="10"/>
      <c r="S36" s="10"/>
      <c r="T36" s="10"/>
      <c r="U36" s="10"/>
      <c r="V36" s="10"/>
      <c r="W36" s="10"/>
      <c r="X36" s="10"/>
      <c r="Y36" s="10"/>
      <c r="Z36" s="10"/>
      <c r="AA36" s="10"/>
      <c r="AB36" s="10"/>
      <c r="AC36" s="10"/>
      <c r="AD36" s="10"/>
      <c r="AE36" s="10"/>
      <c r="AF36" s="11"/>
      <c r="AG36" s="11"/>
      <c r="AH36" s="12"/>
      <c r="AI36" s="20"/>
      <c r="AJ36" s="20"/>
      <c r="AK36" s="20"/>
      <c r="AL36" s="20"/>
      <c r="AM36" s="20"/>
      <c r="AN36" s="20"/>
      <c r="AO36" s="20"/>
      <c r="AP36" s="20"/>
      <c r="AQ36" s="20"/>
      <c r="AR36" s="20"/>
      <c r="AS36" s="20"/>
      <c r="AT36" s="20"/>
      <c r="AU36" s="20"/>
      <c r="AV36" s="20"/>
      <c r="AW36" s="20"/>
      <c r="AX36" s="20"/>
      <c r="AY36" s="20"/>
      <c r="AZ36" s="20"/>
      <c r="BA36" s="20"/>
      <c r="BB36" s="20"/>
      <c r="BC36" s="20"/>
      <c r="BD36" s="20"/>
      <c r="BE36" s="20"/>
      <c r="BF36" s="20"/>
      <c r="BG36" s="20"/>
      <c r="BH36" s="20"/>
      <c r="BI36" s="20"/>
      <c r="BJ36" s="20"/>
      <c r="BK36" s="20"/>
    </row>
    <row r="37" spans="3:63">
      <c r="H37" s="9"/>
      <c r="I37" s="10"/>
      <c r="J37" s="10"/>
      <c r="K37" s="10"/>
      <c r="L37" s="10"/>
      <c r="M37" s="10"/>
      <c r="N37" s="10"/>
      <c r="O37" s="10"/>
      <c r="P37" s="10"/>
      <c r="Q37" s="10"/>
      <c r="R37" s="10"/>
      <c r="S37" s="10"/>
      <c r="T37" s="10"/>
      <c r="U37" s="10"/>
      <c r="V37" s="10"/>
      <c r="W37" s="10"/>
      <c r="X37" s="10"/>
      <c r="Y37" s="10"/>
      <c r="Z37" s="10"/>
      <c r="AA37" s="10"/>
      <c r="AB37" s="10"/>
      <c r="AC37" s="10"/>
      <c r="AD37" s="10"/>
      <c r="AE37" s="10"/>
      <c r="AF37" s="11"/>
      <c r="AG37" s="11"/>
      <c r="AH37" s="12"/>
      <c r="AI37" s="20"/>
      <c r="AJ37" s="20"/>
      <c r="AK37" s="20"/>
      <c r="AL37" s="20"/>
      <c r="AM37" s="20"/>
      <c r="AN37" s="20"/>
      <c r="AO37" s="20"/>
      <c r="AP37" s="20"/>
      <c r="AQ37" s="20"/>
      <c r="AR37" s="20"/>
      <c r="AS37" s="20"/>
      <c r="AT37" s="20"/>
      <c r="AU37" s="20"/>
      <c r="AV37" s="20"/>
      <c r="AW37" s="20"/>
      <c r="AX37" s="20"/>
      <c r="AY37" s="20"/>
      <c r="AZ37" s="20"/>
      <c r="BA37" s="20"/>
      <c r="BB37" s="20"/>
      <c r="BC37" s="20"/>
      <c r="BD37" s="20"/>
      <c r="BE37" s="20"/>
      <c r="BF37" s="20"/>
      <c r="BG37" s="20"/>
      <c r="BH37" s="20"/>
      <c r="BI37" s="20"/>
      <c r="BJ37" s="20"/>
      <c r="BK37" s="20"/>
    </row>
    <row r="38" spans="3:63">
      <c r="H38" s="9"/>
      <c r="I38" s="10"/>
      <c r="J38" s="10"/>
      <c r="K38" s="10"/>
      <c r="L38" s="10"/>
      <c r="M38" s="10"/>
      <c r="N38" s="10"/>
      <c r="O38" s="10"/>
      <c r="P38" s="10"/>
      <c r="Q38" s="10"/>
      <c r="R38" s="10"/>
      <c r="S38" s="10"/>
      <c r="T38" s="10"/>
      <c r="U38" s="10"/>
      <c r="V38" s="10"/>
      <c r="W38" s="10"/>
      <c r="X38" s="10"/>
      <c r="Y38" s="10"/>
      <c r="Z38" s="10"/>
      <c r="AA38" s="10"/>
      <c r="AB38" s="10"/>
      <c r="AC38" s="10"/>
      <c r="AD38" s="10"/>
      <c r="AE38" s="10"/>
      <c r="AF38" s="11"/>
      <c r="AG38" s="11"/>
      <c r="AH38" s="12"/>
      <c r="AI38" s="20"/>
      <c r="AJ38" s="20"/>
      <c r="AK38" s="20"/>
      <c r="AL38" s="20"/>
      <c r="AM38" s="20"/>
      <c r="AN38" s="20"/>
      <c r="AO38" s="20"/>
      <c r="AP38" s="20"/>
      <c r="AQ38" s="20"/>
      <c r="AR38" s="20"/>
      <c r="AS38" s="20"/>
      <c r="AT38" s="20"/>
      <c r="AU38" s="20"/>
      <c r="AV38" s="20"/>
      <c r="AW38" s="20"/>
      <c r="AX38" s="20"/>
      <c r="AY38" s="20"/>
      <c r="AZ38" s="20"/>
      <c r="BA38" s="20"/>
      <c r="BB38" s="20"/>
      <c r="BC38" s="20"/>
      <c r="BD38" s="20"/>
      <c r="BE38" s="20"/>
      <c r="BF38" s="20"/>
      <c r="BG38" s="20"/>
      <c r="BH38" s="20"/>
      <c r="BI38" s="20"/>
      <c r="BJ38" s="20"/>
      <c r="BK38" s="20"/>
    </row>
    <row r="39" spans="3:63">
      <c r="H39" s="14"/>
      <c r="I39" s="10"/>
      <c r="J39" s="10"/>
      <c r="K39" s="10"/>
      <c r="L39" s="10"/>
      <c r="M39" s="10"/>
      <c r="N39" s="10"/>
      <c r="O39" s="10"/>
      <c r="P39" s="10"/>
      <c r="Q39" s="10"/>
      <c r="R39" s="10"/>
      <c r="S39" s="10"/>
      <c r="T39" s="10"/>
      <c r="U39" s="10"/>
      <c r="V39" s="10"/>
      <c r="W39" s="10"/>
      <c r="X39" s="10"/>
      <c r="Y39" s="10"/>
      <c r="Z39" s="10"/>
      <c r="AA39" s="10"/>
      <c r="AB39" s="10"/>
      <c r="AC39" s="10"/>
      <c r="AD39" s="10"/>
      <c r="AE39" s="10"/>
      <c r="AF39" s="11"/>
      <c r="AG39" s="11"/>
      <c r="AH39" s="12"/>
      <c r="AI39" s="20"/>
      <c r="AJ39" s="20"/>
      <c r="AK39" s="20"/>
      <c r="AL39" s="25" t="s">
        <v>9</v>
      </c>
      <c r="AM39" s="20"/>
      <c r="AN39" s="20"/>
      <c r="AO39" s="20"/>
      <c r="AP39" s="20"/>
      <c r="AQ39" s="20"/>
      <c r="AR39" s="20"/>
      <c r="AS39" s="20"/>
      <c r="AT39" s="20"/>
      <c r="AU39" s="20"/>
      <c r="AV39" s="20"/>
      <c r="AW39" s="20"/>
      <c r="AX39" s="20"/>
      <c r="AY39" s="20"/>
      <c r="AZ39" s="20"/>
      <c r="BA39" s="20"/>
      <c r="BB39" s="20"/>
      <c r="BC39" s="20"/>
      <c r="BD39" s="20"/>
      <c r="BE39" s="20"/>
      <c r="BF39" s="20"/>
      <c r="BG39" s="20"/>
      <c r="BH39" s="20"/>
      <c r="BI39" s="20"/>
      <c r="BJ39" s="20"/>
      <c r="BK39" s="20"/>
    </row>
    <row r="40" spans="3:63">
      <c r="H40" s="3"/>
      <c r="I40" s="3"/>
      <c r="J40" s="3"/>
      <c r="K40" s="3"/>
      <c r="L40" s="3"/>
      <c r="M40" s="3"/>
      <c r="N40" s="3"/>
      <c r="O40" s="3"/>
      <c r="P40" s="3"/>
      <c r="Q40" s="3"/>
      <c r="R40" s="3"/>
      <c r="S40" s="3"/>
      <c r="T40" s="3"/>
      <c r="U40" s="3"/>
      <c r="V40" s="3"/>
      <c r="W40" s="3"/>
      <c r="X40" s="3"/>
      <c r="Y40" s="3"/>
      <c r="Z40" s="3"/>
      <c r="AA40" s="6"/>
      <c r="AB40" s="10"/>
      <c r="AC40" s="10"/>
      <c r="AD40" s="10"/>
      <c r="AE40" s="10"/>
      <c r="AF40" s="11"/>
      <c r="AG40" s="11"/>
      <c r="AH40" s="12"/>
      <c r="AI40" s="20"/>
      <c r="AJ40" s="20"/>
      <c r="AK40" s="20"/>
      <c r="AL40" s="20"/>
      <c r="AM40" s="20"/>
      <c r="AN40" s="20"/>
      <c r="AO40" s="20"/>
      <c r="AP40" s="20"/>
      <c r="AQ40" s="20"/>
      <c r="AR40" s="20"/>
      <c r="AS40" s="20"/>
      <c r="AT40" s="20"/>
      <c r="AU40" s="20"/>
      <c r="AV40" s="20"/>
      <c r="AW40" s="20"/>
      <c r="AX40" s="20"/>
      <c r="AY40" s="20"/>
      <c r="AZ40" s="20"/>
      <c r="BA40" s="20"/>
      <c r="BB40" s="20"/>
      <c r="BC40" s="20"/>
      <c r="BD40" s="20"/>
      <c r="BE40" s="20"/>
      <c r="BF40" s="20"/>
      <c r="BG40" s="20"/>
      <c r="BH40" s="20"/>
      <c r="BI40" s="20"/>
      <c r="BJ40" s="20"/>
      <c r="BK40" s="20"/>
    </row>
    <row r="41" spans="3:63">
      <c r="AA41" s="5"/>
      <c r="AB41" s="10"/>
      <c r="AC41" s="10"/>
      <c r="AD41" s="10"/>
      <c r="AE41" s="10"/>
      <c r="AF41" s="11"/>
      <c r="AG41" s="11"/>
      <c r="AH41" s="12"/>
      <c r="AI41" s="20"/>
      <c r="AJ41" s="20"/>
      <c r="AK41" s="20"/>
      <c r="AL41" s="20"/>
      <c r="AM41" s="20"/>
      <c r="AN41" s="20"/>
      <c r="AO41" s="20"/>
      <c r="AP41" s="20"/>
      <c r="AQ41" s="20"/>
      <c r="AR41" s="20"/>
      <c r="AS41" s="20"/>
      <c r="AT41" s="20"/>
      <c r="AU41" s="20"/>
      <c r="AV41" s="20"/>
      <c r="AW41" s="20"/>
      <c r="AX41" s="20"/>
      <c r="AY41" s="20"/>
      <c r="AZ41" s="20"/>
      <c r="BA41" s="20"/>
      <c r="BB41" s="20"/>
      <c r="BC41" s="20"/>
      <c r="BD41" s="20"/>
      <c r="BE41" s="20"/>
      <c r="BF41" s="20"/>
      <c r="BG41" s="20"/>
      <c r="BH41" s="20"/>
      <c r="BI41" s="20"/>
      <c r="BJ41" s="20"/>
      <c r="BK41" s="20"/>
    </row>
    <row r="42" spans="3:63">
      <c r="Z42" s="37"/>
      <c r="AA42" s="5"/>
      <c r="AB42" s="10"/>
      <c r="AC42" s="10"/>
      <c r="AD42" s="10"/>
      <c r="AE42" s="10"/>
      <c r="AF42" s="11"/>
      <c r="AG42" s="11"/>
      <c r="AH42" s="12"/>
      <c r="AI42" s="20"/>
      <c r="AJ42" s="20"/>
      <c r="AK42" s="20"/>
      <c r="AL42" s="20"/>
      <c r="AM42" s="20"/>
      <c r="AN42" s="20"/>
      <c r="AO42" s="20"/>
      <c r="AP42" s="20"/>
      <c r="AQ42" s="20"/>
      <c r="AR42" s="20"/>
      <c r="AS42" s="20"/>
      <c r="AT42" s="20"/>
      <c r="AU42" s="20"/>
      <c r="AV42" s="20"/>
      <c r="AW42" s="20"/>
      <c r="AX42" s="20"/>
      <c r="AY42" s="20"/>
      <c r="AZ42" s="20"/>
      <c r="BA42" s="20"/>
      <c r="BB42" s="20"/>
      <c r="BC42" s="20"/>
      <c r="BD42" s="20"/>
      <c r="BE42" s="20"/>
      <c r="BF42" s="20"/>
      <c r="BG42" s="20"/>
      <c r="BH42" s="20"/>
      <c r="BI42" s="20"/>
      <c r="BJ42" s="20"/>
      <c r="BK42" s="20"/>
    </row>
    <row r="43" spans="3:63">
      <c r="AA43" s="5"/>
      <c r="AB43" s="10"/>
      <c r="AC43" s="10"/>
      <c r="AD43" s="10"/>
      <c r="AE43" s="15"/>
      <c r="AF43" s="15"/>
      <c r="AG43" s="15"/>
      <c r="AH43" s="16"/>
      <c r="AI43" s="20"/>
      <c r="AJ43" s="20"/>
      <c r="AK43" s="20"/>
      <c r="AL43" s="20"/>
      <c r="AM43" s="20"/>
      <c r="AN43" s="20"/>
      <c r="AO43" s="20"/>
      <c r="AP43" s="20"/>
      <c r="AQ43" s="20"/>
      <c r="AR43" s="20"/>
      <c r="AS43" s="20"/>
      <c r="AT43" s="20"/>
      <c r="AU43" s="20"/>
      <c r="AV43" s="20"/>
      <c r="AW43" s="20"/>
      <c r="AX43" s="20"/>
      <c r="AY43" s="20"/>
      <c r="AZ43" s="20"/>
      <c r="BA43" s="20"/>
      <c r="BB43" s="20"/>
      <c r="BC43" s="20"/>
      <c r="BD43" s="20"/>
      <c r="BE43" s="20"/>
      <c r="BF43" s="20"/>
      <c r="BG43" s="20"/>
      <c r="BH43" s="20"/>
      <c r="BI43" s="20"/>
      <c r="BJ43" s="20"/>
      <c r="BK43" s="20"/>
    </row>
    <row r="44" spans="3:63">
      <c r="AB44" s="18"/>
      <c r="AC44" s="19"/>
      <c r="AD44" s="19"/>
      <c r="AE44" s="23"/>
      <c r="AF44" s="20"/>
      <c r="AG44" s="20"/>
      <c r="AH44" s="20"/>
      <c r="AI44" s="20"/>
      <c r="AJ44" s="20"/>
      <c r="AK44" s="20"/>
      <c r="AL44" s="20"/>
      <c r="AM44" s="20"/>
      <c r="AN44" s="20"/>
      <c r="AO44" s="20"/>
      <c r="AP44" s="20"/>
      <c r="AQ44" s="20"/>
      <c r="AR44" s="20"/>
      <c r="AS44" s="20"/>
      <c r="AT44" s="20"/>
      <c r="AU44" s="20"/>
      <c r="AV44" s="20"/>
      <c r="AW44" s="20"/>
      <c r="AX44" s="20"/>
      <c r="AY44" s="20"/>
      <c r="AZ44" s="20"/>
      <c r="BA44" s="20"/>
      <c r="BB44" s="20"/>
      <c r="BC44" s="20"/>
      <c r="BD44" s="20"/>
      <c r="BE44" s="20"/>
      <c r="BF44" s="20"/>
      <c r="BG44" s="20"/>
      <c r="BH44" s="20"/>
      <c r="BI44" s="20"/>
      <c r="BJ44" s="20"/>
      <c r="BK44" s="20"/>
    </row>
    <row r="45" spans="3:63">
      <c r="AB45" s="21"/>
      <c r="AC45" s="23"/>
      <c r="AD45" s="23"/>
      <c r="AE45" s="23"/>
      <c r="AF45" s="20"/>
      <c r="AG45" s="20"/>
      <c r="AH45" s="20"/>
      <c r="AI45" s="20"/>
      <c r="AJ45" s="20"/>
      <c r="AK45" s="20"/>
      <c r="AL45" s="20"/>
      <c r="AM45" s="20"/>
      <c r="AN45" s="20"/>
      <c r="AO45" s="20"/>
      <c r="AP45" s="20"/>
      <c r="AQ45" s="20"/>
      <c r="AR45" s="20"/>
      <c r="AS45" s="20"/>
      <c r="AT45" s="20"/>
      <c r="AU45" s="20"/>
      <c r="AV45" s="20"/>
      <c r="AW45" s="20"/>
      <c r="AX45" s="20"/>
      <c r="AY45" s="20"/>
      <c r="AZ45" s="20"/>
      <c r="BA45" s="20"/>
      <c r="BB45" s="20"/>
      <c r="BC45" s="20"/>
      <c r="BD45" s="20"/>
      <c r="BE45" s="20"/>
      <c r="BF45" s="20"/>
      <c r="BG45" s="20"/>
      <c r="BH45" s="20"/>
      <c r="BI45" s="20"/>
      <c r="BJ45" s="20"/>
      <c r="BK45" s="20"/>
    </row>
    <row r="46" spans="3:63">
      <c r="AB46" s="21"/>
      <c r="AC46" s="23"/>
      <c r="AD46" s="23"/>
      <c r="AE46" s="23"/>
      <c r="AF46" s="20"/>
      <c r="AG46" s="20"/>
      <c r="AH46" s="20"/>
      <c r="AI46" s="20"/>
      <c r="AJ46" s="20"/>
      <c r="AK46" s="20"/>
      <c r="AL46" s="20"/>
      <c r="AM46" s="20"/>
      <c r="AN46" s="20"/>
      <c r="AO46" s="20"/>
      <c r="AP46" s="20"/>
      <c r="AQ46" s="20"/>
      <c r="AR46" s="20"/>
      <c r="AS46" s="20"/>
      <c r="AT46" s="20"/>
      <c r="AU46" s="20"/>
      <c r="AV46" s="20"/>
      <c r="AW46" s="20"/>
      <c r="AX46" s="20"/>
      <c r="AY46" s="20"/>
      <c r="AZ46" s="20"/>
      <c r="BA46" s="20"/>
      <c r="BB46" s="20"/>
      <c r="BC46" s="20"/>
      <c r="BD46" s="20"/>
      <c r="BE46" s="20"/>
      <c r="BF46" s="20"/>
      <c r="BG46" s="20"/>
      <c r="BH46" s="20"/>
      <c r="BI46" s="20"/>
      <c r="BJ46" s="20"/>
      <c r="BK46" s="20"/>
    </row>
    <row r="47" spans="3:63">
      <c r="AB47" s="21"/>
      <c r="AC47" s="23"/>
      <c r="AD47" s="23"/>
      <c r="AE47" s="23"/>
      <c r="AF47" s="20"/>
      <c r="AG47" s="20"/>
      <c r="AH47" s="20"/>
      <c r="AI47" s="20"/>
      <c r="AJ47" s="20"/>
      <c r="AK47" s="20"/>
      <c r="AL47" s="20"/>
      <c r="AM47" s="20"/>
      <c r="AN47" s="20"/>
      <c r="AO47" s="20"/>
      <c r="AP47" s="20"/>
      <c r="AQ47" s="20"/>
      <c r="AR47" s="20"/>
      <c r="AS47" s="20"/>
      <c r="AT47" s="20"/>
      <c r="AU47" s="20"/>
      <c r="AV47" s="20"/>
      <c r="AW47" s="20"/>
      <c r="AX47" s="20"/>
      <c r="AY47" s="20"/>
      <c r="AZ47" s="20"/>
      <c r="BA47" s="20"/>
      <c r="BB47" s="20"/>
      <c r="BC47" s="20"/>
      <c r="BD47" s="20"/>
      <c r="BE47" s="20"/>
      <c r="BF47" s="20"/>
      <c r="BG47" s="20"/>
      <c r="BH47" s="20"/>
      <c r="BI47" s="20"/>
      <c r="BJ47" s="20"/>
      <c r="BK47" s="20"/>
    </row>
    <row r="48" spans="3:63">
      <c r="AB48" s="21"/>
      <c r="AC48" s="23"/>
      <c r="AD48" s="23"/>
      <c r="AE48" s="23"/>
      <c r="AF48" s="20"/>
      <c r="AG48" s="20"/>
      <c r="AH48" s="20"/>
      <c r="AI48" s="20"/>
      <c r="AJ48" s="20"/>
      <c r="AK48" s="20"/>
      <c r="AL48" s="20"/>
      <c r="AM48" s="20"/>
      <c r="AN48" s="20"/>
      <c r="AO48" s="20"/>
      <c r="AP48" s="20"/>
      <c r="AQ48" s="20"/>
      <c r="AR48" s="20"/>
      <c r="AS48" s="20"/>
      <c r="AT48" s="20"/>
      <c r="AU48" s="20"/>
      <c r="AV48" s="20"/>
      <c r="AW48" s="20"/>
      <c r="AX48" s="20"/>
      <c r="AY48" s="20"/>
      <c r="AZ48" s="20"/>
      <c r="BA48" s="20"/>
      <c r="BB48" s="20"/>
      <c r="BC48" s="20"/>
      <c r="BD48" s="20"/>
      <c r="BE48" s="20"/>
      <c r="BF48" s="20"/>
      <c r="BG48" s="20"/>
      <c r="BH48" s="20"/>
      <c r="BI48" s="20"/>
      <c r="BJ48" s="20"/>
      <c r="BK48" s="20"/>
    </row>
    <row r="49" spans="4:61">
      <c r="AB49" s="21"/>
      <c r="AC49" s="23"/>
      <c r="AD49" s="23"/>
      <c r="AE49" s="23"/>
      <c r="AF49" s="20"/>
      <c r="AG49" s="20"/>
      <c r="AH49" s="20"/>
      <c r="AI49" s="20"/>
      <c r="AJ49" s="20"/>
      <c r="AK49" s="20"/>
      <c r="AL49" s="20"/>
      <c r="AM49" s="20"/>
      <c r="AN49" s="20"/>
      <c r="AO49" s="20"/>
      <c r="AP49" s="20"/>
      <c r="AQ49" s="20"/>
      <c r="AR49" s="20"/>
      <c r="AS49" s="20"/>
      <c r="AT49" s="20"/>
      <c r="AU49" s="20"/>
      <c r="AV49" s="20"/>
      <c r="AW49" s="2"/>
      <c r="AX49" s="3"/>
      <c r="AY49" s="3"/>
      <c r="AZ49" s="3"/>
      <c r="BA49" s="3"/>
      <c r="BB49" s="3"/>
      <c r="BC49" s="3"/>
      <c r="BD49" s="3"/>
      <c r="BE49" s="3"/>
      <c r="BF49" s="3"/>
      <c r="BG49" s="3"/>
      <c r="BH49" s="3"/>
      <c r="BI49" s="3"/>
    </row>
    <row r="50" spans="4:61">
      <c r="AB50" s="21"/>
      <c r="AC50" s="23"/>
      <c r="AD50" s="23"/>
      <c r="AE50" s="23"/>
      <c r="AF50" s="20"/>
      <c r="AG50" s="20"/>
      <c r="AH50" s="20"/>
      <c r="AI50" s="20"/>
      <c r="AJ50" s="20"/>
      <c r="AK50" s="20"/>
      <c r="AL50" s="20"/>
      <c r="AM50" s="20"/>
      <c r="AN50" s="20"/>
      <c r="AO50" s="20"/>
      <c r="AP50" s="20"/>
      <c r="AQ50" s="20"/>
      <c r="AR50" s="20"/>
      <c r="AS50" s="20"/>
      <c r="AT50" s="20"/>
      <c r="AU50" s="20"/>
      <c r="AV50" s="20"/>
      <c r="AW50" s="1"/>
    </row>
    <row r="51" spans="4:61">
      <c r="AB51" s="21"/>
      <c r="AC51" s="23"/>
      <c r="AD51" s="23"/>
      <c r="AE51" s="23"/>
      <c r="AF51" s="20"/>
      <c r="AG51" s="20"/>
      <c r="AH51" s="20"/>
      <c r="AI51" s="20"/>
      <c r="AJ51" s="20"/>
      <c r="AK51" s="20"/>
      <c r="AL51" s="20"/>
      <c r="AM51" s="20"/>
      <c r="AN51" s="20"/>
      <c r="AO51" s="20"/>
      <c r="AP51" s="20"/>
      <c r="AQ51" s="20"/>
      <c r="AR51" s="20"/>
      <c r="AS51" s="20"/>
      <c r="AT51" s="20"/>
      <c r="AU51" s="20"/>
      <c r="AV51" s="20"/>
      <c r="AW51" s="1"/>
    </row>
    <row r="52" spans="4:61">
      <c r="AB52" s="21"/>
      <c r="AC52" s="23"/>
      <c r="AD52" s="24"/>
      <c r="AE52" s="23"/>
      <c r="AF52" s="20"/>
      <c r="AG52" s="20"/>
      <c r="AH52" s="20"/>
      <c r="AI52" s="25" t="s">
        <v>0</v>
      </c>
      <c r="AJ52" s="20"/>
      <c r="AK52" s="20"/>
      <c r="AL52" s="20"/>
      <c r="AM52" s="20"/>
      <c r="AN52" s="20"/>
      <c r="AO52" s="20"/>
      <c r="AP52" s="20"/>
      <c r="AQ52" s="20"/>
      <c r="AR52" s="20"/>
      <c r="AS52" s="20"/>
      <c r="AT52" s="20"/>
      <c r="AU52" s="20"/>
      <c r="AV52" s="20"/>
      <c r="AW52" s="1"/>
    </row>
    <row r="53" spans="4:61">
      <c r="AB53" s="21"/>
      <c r="AC53" s="20"/>
      <c r="AD53" s="20"/>
      <c r="AE53" s="20"/>
      <c r="AF53" s="20"/>
      <c r="AG53" s="20"/>
      <c r="AH53" s="20"/>
      <c r="AI53" s="20"/>
      <c r="AJ53" s="20"/>
      <c r="AK53" s="20"/>
      <c r="AL53" s="20"/>
      <c r="AM53" s="20"/>
      <c r="AN53" s="20"/>
      <c r="AO53" s="20"/>
      <c r="AP53" s="20"/>
      <c r="AQ53" s="20"/>
      <c r="AR53" s="20"/>
      <c r="AS53" s="20"/>
      <c r="AT53" s="20"/>
      <c r="AU53" s="20"/>
      <c r="AV53" s="23"/>
      <c r="AW53" s="1"/>
      <c r="AX53" s="4"/>
      <c r="AY53" s="4"/>
      <c r="AZ53" s="4"/>
      <c r="BA53" s="4"/>
      <c r="BB53" s="4"/>
      <c r="BC53" s="4"/>
      <c r="BD53" s="4"/>
      <c r="BE53" s="4"/>
      <c r="BF53" s="4"/>
      <c r="BG53" s="4"/>
      <c r="BH53" s="4"/>
    </row>
    <row r="54" spans="4:61">
      <c r="D54" s="32"/>
      <c r="AB54" s="21"/>
      <c r="AC54" s="20"/>
      <c r="AD54" s="20"/>
      <c r="AE54" s="20"/>
      <c r="AF54" s="20"/>
      <c r="AG54" s="20"/>
      <c r="AH54" s="20"/>
      <c r="AI54" s="20"/>
      <c r="AJ54" s="20"/>
      <c r="AK54" s="20"/>
      <c r="AL54" s="20"/>
      <c r="AM54" s="20"/>
      <c r="AN54" s="20"/>
      <c r="AO54" s="20"/>
      <c r="AP54" s="20"/>
      <c r="AQ54" s="20"/>
      <c r="AR54" s="20"/>
      <c r="AS54" s="20"/>
      <c r="AT54" s="20"/>
      <c r="AU54" s="20"/>
      <c r="AV54" s="26"/>
    </row>
    <row r="55" spans="4:61">
      <c r="AB55" s="21"/>
      <c r="AC55" s="20"/>
      <c r="AD55" s="20"/>
      <c r="AE55" s="20"/>
      <c r="AF55" s="20"/>
      <c r="AG55" s="20"/>
      <c r="AH55" s="20"/>
      <c r="AI55" s="20"/>
      <c r="AJ55" s="20"/>
      <c r="AK55" s="20"/>
      <c r="AL55" s="20"/>
      <c r="AM55" s="20"/>
      <c r="AN55" s="20"/>
      <c r="AO55" s="20"/>
      <c r="AP55" s="20"/>
      <c r="AQ55" s="20"/>
      <c r="AR55" s="20"/>
      <c r="AS55" s="20"/>
      <c r="AT55" s="20"/>
      <c r="AU55" s="20"/>
      <c r="AV55" s="26"/>
    </row>
    <row r="56" spans="4:61">
      <c r="D56" s="33"/>
      <c r="AB56" s="21"/>
      <c r="AC56" s="20"/>
      <c r="AD56" s="20"/>
      <c r="AE56" s="20"/>
      <c r="AF56" s="20"/>
      <c r="AG56" s="20"/>
      <c r="AH56" s="20"/>
      <c r="AI56" s="20"/>
      <c r="AJ56" s="20"/>
      <c r="AK56" s="20"/>
      <c r="AL56" s="20"/>
      <c r="AM56" s="20"/>
      <c r="AN56" s="20"/>
      <c r="AO56" s="20"/>
      <c r="AP56" s="20"/>
      <c r="AQ56" s="20"/>
      <c r="AR56" s="20"/>
      <c r="AS56" s="20"/>
      <c r="AT56" s="20"/>
      <c r="AU56" s="20"/>
      <c r="AV56" s="26"/>
    </row>
    <row r="57" spans="4:61">
      <c r="AB57" s="21"/>
      <c r="AC57" s="20"/>
      <c r="AD57" s="20"/>
      <c r="AE57" s="20"/>
      <c r="AF57" s="20"/>
      <c r="AG57" s="20"/>
      <c r="AH57" s="20"/>
      <c r="AI57" s="20"/>
      <c r="AJ57" s="20"/>
      <c r="AK57" s="20"/>
      <c r="AL57" s="20"/>
      <c r="AM57" s="20"/>
      <c r="AN57" s="20"/>
      <c r="AO57" s="20"/>
      <c r="AP57" s="20"/>
      <c r="AQ57" s="20"/>
      <c r="AR57" s="20"/>
      <c r="AS57" s="20"/>
      <c r="AT57" s="20"/>
      <c r="AU57" s="20"/>
      <c r="AV57" s="26"/>
    </row>
    <row r="58" spans="4:61">
      <c r="AB58" s="21"/>
      <c r="AC58" s="20"/>
      <c r="AD58" s="20"/>
      <c r="AE58" s="20"/>
      <c r="AF58" s="20"/>
      <c r="AG58" s="20"/>
      <c r="AH58" s="20"/>
      <c r="AI58" s="20"/>
      <c r="AJ58" s="20"/>
      <c r="AK58" s="20"/>
      <c r="AL58" s="20"/>
      <c r="AM58" s="20"/>
      <c r="AN58" s="20"/>
      <c r="AO58" s="20"/>
      <c r="AP58" s="20"/>
      <c r="AQ58" s="20"/>
      <c r="AR58" s="20"/>
      <c r="AS58" s="20"/>
      <c r="AT58" s="20"/>
      <c r="AU58" s="20"/>
      <c r="AV58" s="26"/>
    </row>
    <row r="59" spans="4:61">
      <c r="AB59" s="21"/>
      <c r="AC59" s="20"/>
      <c r="AD59" s="20"/>
      <c r="AE59" s="20"/>
      <c r="AF59" s="20"/>
      <c r="AG59" s="20"/>
      <c r="AH59" s="20"/>
      <c r="AI59" s="20"/>
      <c r="AJ59" s="20"/>
      <c r="AK59" s="20"/>
      <c r="AL59" s="20"/>
      <c r="AM59" s="20"/>
      <c r="AN59" s="20"/>
      <c r="AO59" s="20"/>
      <c r="AP59" s="20"/>
      <c r="AQ59" s="20"/>
      <c r="AR59" s="20"/>
      <c r="AS59" s="20"/>
      <c r="AT59" s="20"/>
      <c r="AU59" s="20"/>
      <c r="AV59" s="26"/>
    </row>
    <row r="60" spans="4:61">
      <c r="AB60" s="21"/>
      <c r="AC60" s="20"/>
      <c r="AD60" s="20"/>
      <c r="AE60" s="20"/>
      <c r="AF60" s="20"/>
      <c r="AG60" s="20"/>
      <c r="AH60" s="20"/>
      <c r="AI60" s="20"/>
      <c r="AJ60" s="20"/>
      <c r="AK60" s="20"/>
      <c r="AL60" s="20"/>
      <c r="AM60" s="20"/>
      <c r="AN60" s="20"/>
      <c r="AO60" s="20"/>
      <c r="AP60" s="20"/>
      <c r="AQ60" s="20"/>
      <c r="AR60" s="20"/>
      <c r="AS60" s="20"/>
      <c r="AT60" s="20"/>
      <c r="AU60" s="20"/>
      <c r="AV60" s="26"/>
    </row>
    <row r="61" spans="4:61">
      <c r="AB61" s="21"/>
      <c r="AC61" s="20"/>
      <c r="AD61" s="20"/>
      <c r="AE61" s="20"/>
      <c r="AF61" s="20"/>
      <c r="AG61" s="20"/>
      <c r="AH61" s="20"/>
      <c r="AI61" s="20"/>
      <c r="AJ61" s="20"/>
      <c r="AK61" s="20"/>
      <c r="AL61" s="20"/>
      <c r="AM61" s="20"/>
      <c r="AN61" s="20"/>
      <c r="AO61" s="20"/>
      <c r="AP61" s="20"/>
      <c r="AQ61" s="20"/>
      <c r="AR61" s="27"/>
      <c r="AS61" s="27"/>
      <c r="AT61" s="27"/>
      <c r="AU61" s="27"/>
      <c r="AV61" s="28"/>
    </row>
    <row r="62" spans="4:61">
      <c r="D62" s="33"/>
      <c r="AB62" s="3"/>
      <c r="AC62" s="3"/>
      <c r="AD62" s="3"/>
      <c r="AE62" s="3"/>
      <c r="AF62" s="3"/>
      <c r="AG62" s="3"/>
      <c r="AH62" s="3"/>
      <c r="AI62" s="3"/>
      <c r="AJ62" s="3"/>
      <c r="AK62" s="3"/>
      <c r="AL62" s="3"/>
      <c r="AM62" s="3"/>
      <c r="AN62" s="3"/>
      <c r="AO62" s="3"/>
      <c r="AP62" s="3"/>
      <c r="AQ62" s="3"/>
    </row>
    <row r="64" spans="4:61">
      <c r="D64" s="33"/>
    </row>
    <row r="67" spans="4:4">
      <c r="D67" s="33"/>
    </row>
    <row r="68" spans="4:4">
      <c r="D68" s="33"/>
    </row>
    <row r="69" spans="4:4">
      <c r="D69" s="33"/>
    </row>
    <row r="70" spans="4:4">
      <c r="D70" s="33"/>
    </row>
    <row r="71" spans="4:4">
      <c r="D71" s="33"/>
    </row>
    <row r="74" spans="4:4">
      <c r="D74" s="33" t="s">
        <v>11</v>
      </c>
    </row>
    <row r="75" spans="4:4">
      <c r="D75" t="s">
        <v>12</v>
      </c>
    </row>
    <row r="76" spans="4:4">
      <c r="D76" t="s">
        <v>13</v>
      </c>
    </row>
    <row r="77" spans="4:4">
      <c r="D77" t="s">
        <v>14</v>
      </c>
    </row>
  </sheetData>
  <pageMargins left="0.2" right="0.2" top="0.25" bottom="0.25" header="0.3" footer="0.3"/>
  <pageSetup fitToWidth="2" fitToHeight="0" orientation="landscape" horizontalDpi="360" verticalDpi="360" r:id="rId1"/>
  <drawing r:id="rId2"/>
</worksheet>
</file>

<file path=xl/worksheets/sheet9.xml><?xml version="1.0" encoding="utf-8"?>
<worksheet xmlns="http://schemas.openxmlformats.org/spreadsheetml/2006/main" xmlns:r="http://schemas.openxmlformats.org/officeDocument/2006/relationships">
  <sheetPr>
    <pageSetUpPr fitToPage="1"/>
  </sheetPr>
  <dimension ref="B2:BO67"/>
  <sheetViews>
    <sheetView topLeftCell="A13" zoomScale="75" zoomScaleNormal="75" workbookViewId="0">
      <selection activeCell="F36" sqref="F36"/>
    </sheetView>
  </sheetViews>
  <sheetFormatPr defaultRowHeight="15"/>
  <cols>
    <col min="1" max="5" width="3.28515625" customWidth="1"/>
    <col min="6" max="66" width="3.140625" customWidth="1"/>
    <col min="67" max="67" width="7.7109375" customWidth="1"/>
    <col min="68" max="405" width="3.140625" customWidth="1"/>
  </cols>
  <sheetData>
    <row r="2" spans="2:63">
      <c r="B2" t="s">
        <v>46</v>
      </c>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row>
    <row r="3" spans="2:63">
      <c r="B3" t="s">
        <v>47</v>
      </c>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row>
    <row r="4" spans="2:63">
      <c r="B4" s="32" t="s">
        <v>56</v>
      </c>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row>
    <row r="5" spans="2:63">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row>
    <row r="6" spans="2:63">
      <c r="AD6" s="30"/>
      <c r="AE6" s="30"/>
      <c r="AF6" s="30"/>
      <c r="AG6" s="30"/>
      <c r="AH6" s="30"/>
      <c r="AI6" s="30"/>
      <c r="AJ6" s="30"/>
      <c r="AK6" s="30"/>
      <c r="AL6" s="30" t="s">
        <v>45</v>
      </c>
      <c r="AM6" s="30"/>
      <c r="AN6" s="30"/>
      <c r="AO6" s="30"/>
      <c r="AP6" s="30"/>
      <c r="AQ6" s="30"/>
      <c r="AR6" s="30"/>
      <c r="AS6" s="30"/>
      <c r="AT6" s="30"/>
      <c r="AU6" s="30"/>
      <c r="AV6" s="30"/>
      <c r="AW6" s="30"/>
      <c r="AX6" s="30"/>
      <c r="AY6" s="30"/>
      <c r="AZ6" s="30"/>
      <c r="BA6" s="30"/>
      <c r="BB6" s="30"/>
      <c r="BC6" s="30"/>
      <c r="BD6" s="30"/>
      <c r="BE6" s="30"/>
      <c r="BF6" s="30"/>
      <c r="BG6" s="30"/>
      <c r="BH6" s="30"/>
      <c r="BI6" s="30"/>
      <c r="BJ6" s="30"/>
      <c r="BK6" s="30"/>
    </row>
    <row r="7" spans="2:63">
      <c r="AD7" s="30"/>
      <c r="AE7" s="30"/>
      <c r="AF7" s="30"/>
      <c r="AG7" s="30"/>
      <c r="AH7" s="30"/>
      <c r="AI7" s="30"/>
      <c r="AJ7" s="30"/>
      <c r="AK7" s="30"/>
      <c r="AL7" s="30"/>
      <c r="AM7" s="30"/>
      <c r="AN7" s="30"/>
      <c r="AO7" s="30"/>
      <c r="AP7" s="30"/>
      <c r="AQ7" s="30"/>
      <c r="AR7" s="30"/>
      <c r="AS7" s="30"/>
      <c r="AT7" s="30"/>
      <c r="AU7" s="30"/>
      <c r="AV7" s="30"/>
      <c r="AW7" s="30"/>
      <c r="AX7" s="30"/>
      <c r="AY7" s="30"/>
      <c r="AZ7" s="30"/>
      <c r="BA7" s="30"/>
      <c r="BB7" s="30"/>
      <c r="BC7" s="30"/>
      <c r="BD7" s="30"/>
      <c r="BE7" s="30"/>
      <c r="BF7" s="30"/>
      <c r="BG7" s="30"/>
      <c r="BH7" s="30"/>
      <c r="BI7" s="30"/>
      <c r="BJ7" s="30"/>
      <c r="BK7" s="30"/>
    </row>
    <row r="8" spans="2:63">
      <c r="AD8" s="30"/>
      <c r="AE8" s="30"/>
      <c r="AF8" s="30"/>
      <c r="AG8" s="30"/>
      <c r="AH8" s="30"/>
      <c r="AI8" s="30"/>
      <c r="AJ8" s="30"/>
      <c r="AK8" s="30"/>
      <c r="AL8" s="30"/>
      <c r="AM8" s="30"/>
      <c r="AN8" s="30"/>
      <c r="AO8" s="30"/>
      <c r="AP8" s="30"/>
      <c r="AQ8" s="30"/>
      <c r="AR8" s="30"/>
      <c r="AS8" s="30"/>
      <c r="AT8" s="30"/>
      <c r="AU8" s="30"/>
      <c r="AV8" s="30"/>
      <c r="AW8" s="30"/>
      <c r="AX8" s="30"/>
      <c r="AY8" s="30"/>
      <c r="AZ8" s="30"/>
      <c r="BA8" s="30"/>
      <c r="BB8" s="30"/>
      <c r="BC8" s="30"/>
      <c r="BD8" s="30"/>
      <c r="BE8" s="30"/>
      <c r="BF8" s="30"/>
      <c r="BG8" s="30"/>
      <c r="BH8" s="30"/>
      <c r="BI8" s="30"/>
      <c r="BJ8" s="30"/>
      <c r="BK8" s="30"/>
    </row>
    <row r="9" spans="2:63">
      <c r="AD9" s="31"/>
      <c r="AE9" s="31"/>
      <c r="AF9" s="31"/>
      <c r="AG9" s="31"/>
      <c r="AH9" s="31"/>
      <c r="AI9" s="31"/>
      <c r="AJ9" s="31"/>
      <c r="AK9" s="31"/>
      <c r="AL9" s="31"/>
      <c r="AM9" s="31"/>
      <c r="AN9" s="31"/>
      <c r="AO9" s="31"/>
      <c r="AP9" s="31"/>
      <c r="AQ9" s="31"/>
      <c r="AR9" s="31"/>
      <c r="AS9" s="31"/>
      <c r="AT9" s="31"/>
      <c r="AU9" s="31"/>
      <c r="AV9" s="31"/>
      <c r="AW9" s="31"/>
      <c r="AX9" s="31"/>
      <c r="AY9" s="31"/>
      <c r="AZ9" s="31"/>
      <c r="BA9" s="31"/>
      <c r="BB9" s="31"/>
      <c r="BC9" s="31"/>
      <c r="BD9" s="31"/>
      <c r="BE9" s="31"/>
      <c r="BF9" s="31"/>
      <c r="BG9" s="31"/>
      <c r="BH9" s="31"/>
      <c r="BI9" s="31"/>
      <c r="BJ9" s="31"/>
      <c r="BK9" s="31"/>
    </row>
    <row r="10" spans="2:63">
      <c r="AD10" s="38"/>
      <c r="AE10" s="39"/>
      <c r="AF10" s="39"/>
      <c r="AG10" s="39"/>
      <c r="AH10" s="40"/>
      <c r="AI10" s="18"/>
      <c r="AJ10" s="19"/>
      <c r="AK10" s="19"/>
      <c r="AL10" s="19"/>
      <c r="AM10" s="19"/>
      <c r="AN10" s="19"/>
      <c r="AO10" s="19"/>
      <c r="AP10" s="19"/>
      <c r="AQ10" s="19"/>
      <c r="AR10" s="19"/>
      <c r="AS10" s="19"/>
      <c r="AT10" s="19"/>
      <c r="AU10" s="19"/>
      <c r="AV10" s="19"/>
      <c r="AW10" s="19"/>
      <c r="AX10" s="19"/>
      <c r="AY10" s="19"/>
      <c r="AZ10" s="19"/>
      <c r="BA10" s="19"/>
      <c r="BB10" s="19"/>
      <c r="BC10" s="19"/>
      <c r="BD10" s="19"/>
      <c r="BE10" s="19"/>
      <c r="BF10" s="19"/>
      <c r="BG10" s="19"/>
      <c r="BH10" s="19"/>
      <c r="BI10" s="19"/>
      <c r="BJ10" s="19"/>
      <c r="BK10" s="19"/>
    </row>
    <row r="11" spans="2:63">
      <c r="AD11" s="38"/>
      <c r="AE11" s="39" t="s">
        <v>8</v>
      </c>
      <c r="AF11" s="39"/>
      <c r="AG11" s="39"/>
      <c r="AH11" s="40"/>
      <c r="AI11" s="20"/>
      <c r="AJ11" s="20"/>
      <c r="AK11" s="20"/>
      <c r="AL11" s="20"/>
      <c r="AM11" s="20"/>
      <c r="AN11" s="20"/>
      <c r="AO11" s="20"/>
      <c r="AP11" s="20"/>
      <c r="AQ11" s="20"/>
      <c r="AR11" s="20"/>
      <c r="AS11" s="20"/>
      <c r="AT11" s="20"/>
      <c r="AU11" s="20"/>
      <c r="AV11" s="20"/>
      <c r="AW11" s="20"/>
      <c r="AX11" s="20"/>
      <c r="AY11" s="20"/>
      <c r="AZ11" s="20"/>
      <c r="BA11" s="20"/>
      <c r="BB11" s="20"/>
      <c r="BC11" s="20"/>
      <c r="BD11" s="20"/>
      <c r="BE11" s="20"/>
      <c r="BF11" s="20"/>
      <c r="BG11" s="20"/>
      <c r="BH11" s="20"/>
      <c r="BI11" s="20"/>
      <c r="BJ11" s="20"/>
      <c r="BK11" s="20"/>
    </row>
    <row r="12" spans="2:63">
      <c r="AD12" s="38"/>
      <c r="AE12" s="39"/>
      <c r="AF12" s="39"/>
      <c r="AG12" s="39"/>
      <c r="AH12" s="40"/>
      <c r="AI12" s="20"/>
      <c r="AJ12" s="20"/>
      <c r="AK12" s="20"/>
      <c r="AL12" s="20"/>
      <c r="AM12" s="20"/>
      <c r="AN12" s="20"/>
      <c r="AO12" s="20"/>
      <c r="AP12" s="20"/>
      <c r="AQ12" s="20"/>
      <c r="AR12" s="20"/>
      <c r="AS12" s="20"/>
      <c r="AT12" s="20"/>
      <c r="AU12" s="20"/>
      <c r="AV12" s="20"/>
      <c r="AW12" s="20"/>
      <c r="AX12" s="20"/>
      <c r="AY12" s="20"/>
      <c r="AZ12" s="20"/>
      <c r="BA12" s="20"/>
      <c r="BB12" s="20"/>
      <c r="BC12" s="20"/>
      <c r="BD12" s="20"/>
      <c r="BE12" s="20"/>
      <c r="BF12" s="20"/>
      <c r="BG12" s="20"/>
      <c r="BH12" s="20"/>
      <c r="BI12" s="20"/>
      <c r="BJ12" s="20"/>
      <c r="BK12" s="20"/>
    </row>
    <row r="13" spans="2:63">
      <c r="AD13" s="38"/>
      <c r="AE13" s="39"/>
      <c r="AF13" s="39"/>
      <c r="AG13" s="39"/>
      <c r="AH13" s="40"/>
      <c r="AI13" s="20"/>
      <c r="AJ13" s="20"/>
      <c r="AK13" s="20"/>
      <c r="AL13" s="20"/>
      <c r="AM13" s="20"/>
      <c r="AN13" s="20"/>
      <c r="AO13" s="20"/>
      <c r="AP13" s="20"/>
      <c r="AQ13" s="20"/>
      <c r="AR13" s="20"/>
      <c r="AS13" s="20"/>
      <c r="AT13" s="20"/>
      <c r="AU13" s="20"/>
      <c r="AV13" s="20"/>
      <c r="AW13" s="20"/>
      <c r="AX13" s="20"/>
      <c r="AY13" s="20"/>
      <c r="AZ13" s="20"/>
      <c r="BA13" s="20"/>
      <c r="BB13" s="20"/>
      <c r="BC13" s="20"/>
      <c r="BD13" s="20"/>
      <c r="BE13" s="20"/>
      <c r="BF13" s="20"/>
      <c r="BG13" s="20"/>
      <c r="BH13" s="20"/>
      <c r="BI13" s="20"/>
      <c r="BJ13" s="20"/>
      <c r="BK13" s="20"/>
    </row>
    <row r="14" spans="2:63">
      <c r="AD14" s="14"/>
      <c r="AE14" s="15"/>
      <c r="AF14" s="15"/>
      <c r="AG14" s="15"/>
      <c r="AH14" s="16"/>
      <c r="AI14" s="21"/>
      <c r="AJ14" s="20"/>
      <c r="AK14" s="20"/>
      <c r="AL14" s="20"/>
      <c r="AM14" s="20"/>
      <c r="AN14" s="20"/>
      <c r="AO14" s="20"/>
      <c r="AP14" s="20"/>
      <c r="AQ14" s="20"/>
      <c r="AR14" s="20"/>
      <c r="AS14" s="20"/>
      <c r="AT14" s="20"/>
      <c r="AU14" s="20"/>
      <c r="AV14" s="20"/>
      <c r="AW14" s="20"/>
      <c r="AX14" s="20"/>
      <c r="AY14" s="20"/>
      <c r="AZ14" s="20"/>
      <c r="BA14" s="20"/>
      <c r="BB14" s="20"/>
      <c r="BC14" s="20"/>
      <c r="BD14" s="20"/>
      <c r="BE14" s="20"/>
      <c r="BF14" s="20"/>
      <c r="BG14" s="20"/>
      <c r="BH14" s="20"/>
      <c r="BI14" s="20"/>
      <c r="BJ14" s="20"/>
      <c r="BK14" s="20"/>
    </row>
    <row r="15" spans="2:63">
      <c r="H15" s="66"/>
      <c r="I15" s="68"/>
      <c r="J15" s="8"/>
      <c r="K15" s="8"/>
      <c r="L15" s="8"/>
      <c r="M15" s="8"/>
      <c r="N15" s="8"/>
      <c r="O15" s="8"/>
      <c r="P15" s="8"/>
      <c r="Q15" s="8"/>
      <c r="R15" s="8"/>
      <c r="S15" s="8"/>
      <c r="T15" s="8"/>
      <c r="U15" s="8"/>
      <c r="V15" s="8"/>
      <c r="W15" s="8"/>
      <c r="X15" s="8"/>
      <c r="Y15" s="8"/>
      <c r="Z15" s="8"/>
      <c r="AA15" s="8"/>
      <c r="AB15" s="8"/>
      <c r="AC15" s="8"/>
      <c r="AD15" s="8"/>
      <c r="AE15" s="8"/>
      <c r="AF15" s="8"/>
      <c r="AG15" s="8"/>
      <c r="AH15" s="8"/>
      <c r="AI15" s="21"/>
      <c r="AJ15" s="20"/>
      <c r="AK15" s="20"/>
      <c r="AL15" s="20"/>
      <c r="AM15" s="20"/>
      <c r="AN15" s="20"/>
      <c r="AO15" s="20"/>
      <c r="AP15" s="20"/>
      <c r="AQ15" s="20"/>
      <c r="AR15" s="20"/>
      <c r="AS15" s="20"/>
      <c r="AT15" s="20"/>
      <c r="AU15" s="20"/>
      <c r="AV15" s="20"/>
      <c r="AW15" s="20"/>
      <c r="AX15" s="20"/>
      <c r="AY15" s="20"/>
      <c r="AZ15" s="20"/>
      <c r="BA15" s="20"/>
      <c r="BB15" s="20"/>
      <c r="BC15" s="20"/>
      <c r="BD15" s="20"/>
      <c r="BE15" s="20"/>
      <c r="BF15" s="20"/>
      <c r="BG15" s="20"/>
      <c r="BH15" s="20"/>
      <c r="BI15" s="20"/>
      <c r="BJ15" s="20"/>
      <c r="BK15" s="20"/>
    </row>
    <row r="16" spans="2:63">
      <c r="H16" s="69"/>
      <c r="I16" s="71"/>
      <c r="J16" s="10"/>
      <c r="K16" s="10"/>
      <c r="L16" s="10"/>
      <c r="M16" s="10"/>
      <c r="N16" s="10"/>
      <c r="O16" s="10"/>
      <c r="P16" s="10"/>
      <c r="Q16" s="10"/>
      <c r="R16" s="10"/>
      <c r="S16" s="10"/>
      <c r="T16" s="10"/>
      <c r="U16" s="10"/>
      <c r="V16" s="10"/>
      <c r="W16" s="10"/>
      <c r="X16" s="10"/>
      <c r="Y16" s="10"/>
      <c r="Z16" s="10"/>
      <c r="AA16" s="10"/>
      <c r="AB16" s="10"/>
      <c r="AC16" s="10"/>
      <c r="AD16" s="10"/>
      <c r="AE16" s="10"/>
      <c r="AF16" s="11"/>
      <c r="AG16" s="10"/>
      <c r="AH16" s="12"/>
      <c r="AI16" s="20"/>
      <c r="AJ16" s="20"/>
      <c r="AK16" s="20"/>
      <c r="AL16" s="25"/>
      <c r="AM16" s="20"/>
      <c r="AN16" s="20"/>
      <c r="AO16" s="20"/>
      <c r="AP16" s="20"/>
      <c r="AQ16" s="20"/>
      <c r="AR16" s="20"/>
      <c r="AS16" s="20"/>
      <c r="AT16" s="20"/>
      <c r="AU16" s="20"/>
      <c r="AV16" s="20"/>
      <c r="AW16" s="20"/>
      <c r="AX16" s="20"/>
      <c r="AY16" s="20"/>
      <c r="AZ16" s="20"/>
      <c r="BA16" s="20"/>
      <c r="BB16" s="20"/>
      <c r="BC16" s="20"/>
      <c r="BD16" s="20"/>
      <c r="BE16" s="20"/>
      <c r="BF16" s="20"/>
      <c r="BG16" s="20"/>
      <c r="BH16" s="20"/>
      <c r="BI16" s="20"/>
      <c r="BJ16" s="20"/>
      <c r="BK16" s="20"/>
    </row>
    <row r="17" spans="8:67">
      <c r="H17" s="73"/>
      <c r="I17" s="75"/>
      <c r="J17" s="10"/>
      <c r="K17" s="10"/>
      <c r="L17" s="10"/>
      <c r="M17" s="10"/>
      <c r="N17" s="10"/>
      <c r="O17" s="10"/>
      <c r="P17" s="10"/>
      <c r="Q17" s="10"/>
      <c r="R17" s="10"/>
      <c r="S17" s="10"/>
      <c r="T17" s="10"/>
      <c r="U17" s="10"/>
      <c r="V17" s="10"/>
      <c r="W17" s="10"/>
      <c r="X17" s="10"/>
      <c r="Y17" s="10"/>
      <c r="Z17" s="10"/>
      <c r="AA17" s="10"/>
      <c r="AB17" s="10"/>
      <c r="AC17" s="10"/>
      <c r="AD17" s="10"/>
      <c r="AE17" s="10"/>
      <c r="AF17" s="11"/>
      <c r="AG17" s="10"/>
      <c r="AH17" s="12"/>
      <c r="AI17" s="20"/>
      <c r="AJ17" s="20"/>
      <c r="AK17" s="20"/>
      <c r="AL17" s="20"/>
      <c r="AM17" s="20"/>
      <c r="AN17" s="20"/>
      <c r="AO17" s="20"/>
      <c r="AP17" s="20"/>
      <c r="AQ17" s="20"/>
      <c r="AR17" s="20"/>
      <c r="AS17" s="20"/>
      <c r="AT17" s="20"/>
      <c r="AU17" s="20"/>
      <c r="AV17" s="20"/>
      <c r="AW17" s="20"/>
      <c r="AX17" s="20"/>
      <c r="AY17" s="20"/>
      <c r="AZ17" s="20"/>
      <c r="BA17" s="20"/>
      <c r="BB17" s="20"/>
      <c r="BC17" s="20"/>
      <c r="BD17" s="20"/>
      <c r="BE17" s="20"/>
      <c r="BF17" s="20"/>
      <c r="BG17" s="20"/>
      <c r="BH17" s="20"/>
      <c r="BI17" s="20"/>
      <c r="BJ17" s="20"/>
      <c r="BK17" s="20"/>
    </row>
    <row r="18" spans="8:67">
      <c r="H18" s="9"/>
      <c r="I18" s="10"/>
      <c r="J18" s="10"/>
      <c r="K18" s="10"/>
      <c r="L18" s="10"/>
      <c r="M18" s="10"/>
      <c r="N18" s="10"/>
      <c r="O18" s="10"/>
      <c r="P18" s="10"/>
      <c r="Q18" s="10"/>
      <c r="R18" s="10"/>
      <c r="S18" s="10"/>
      <c r="T18" s="10"/>
      <c r="U18" s="10"/>
      <c r="V18" s="10"/>
      <c r="W18" s="10"/>
      <c r="X18" s="10"/>
      <c r="Y18" s="10"/>
      <c r="Z18" s="10"/>
      <c r="AA18" s="10"/>
      <c r="AB18" s="13"/>
      <c r="AC18" s="10"/>
      <c r="AD18" s="10"/>
      <c r="AE18" s="10"/>
      <c r="AF18" s="11"/>
      <c r="AG18" s="10"/>
      <c r="AH18" s="12"/>
      <c r="AI18" s="20"/>
      <c r="AJ18" s="20"/>
      <c r="AK18" s="20"/>
      <c r="AL18" s="20"/>
      <c r="AM18" s="20"/>
      <c r="AN18" s="20"/>
      <c r="AO18" s="20"/>
      <c r="AP18" s="20"/>
      <c r="AQ18" s="20"/>
      <c r="AR18" s="20"/>
      <c r="AS18" s="20"/>
      <c r="AT18" s="20"/>
      <c r="AU18" s="20"/>
      <c r="AV18" s="20"/>
      <c r="AW18" s="20"/>
      <c r="AX18" s="20"/>
      <c r="AY18" s="20"/>
      <c r="AZ18" s="20"/>
      <c r="BA18" s="20"/>
      <c r="BB18" s="20"/>
      <c r="BC18" s="20"/>
      <c r="BD18" s="20"/>
      <c r="BE18" s="20"/>
      <c r="BF18" s="20"/>
      <c r="BG18" s="20"/>
      <c r="BH18" s="20"/>
      <c r="BI18" s="20"/>
      <c r="BJ18" s="20"/>
      <c r="BK18" s="20"/>
    </row>
    <row r="19" spans="8:67">
      <c r="H19" s="9"/>
      <c r="I19" s="10"/>
      <c r="J19" s="10"/>
      <c r="K19" s="10"/>
      <c r="L19" s="10"/>
      <c r="M19" s="10"/>
      <c r="N19" s="10"/>
      <c r="O19" s="10"/>
      <c r="P19" s="10"/>
      <c r="Q19" s="10"/>
      <c r="R19" s="10"/>
      <c r="S19" s="10"/>
      <c r="T19" s="10"/>
      <c r="U19" s="10"/>
      <c r="V19" s="10"/>
      <c r="W19" s="10"/>
      <c r="X19" s="10"/>
      <c r="Y19" s="10"/>
      <c r="Z19" s="10"/>
      <c r="AA19" s="10"/>
      <c r="AB19" s="10"/>
      <c r="AC19" s="10"/>
      <c r="AD19" s="10"/>
      <c r="AE19" s="10"/>
      <c r="AF19" s="11"/>
      <c r="AG19" s="10"/>
      <c r="AH19" s="12"/>
      <c r="AI19" s="20"/>
      <c r="AJ19" s="20"/>
      <c r="AK19" s="20"/>
      <c r="AL19" s="20"/>
      <c r="AM19" s="20"/>
      <c r="AN19" s="20"/>
      <c r="AO19" s="20"/>
      <c r="AP19" s="20"/>
      <c r="AQ19" s="20"/>
      <c r="AR19" s="20"/>
      <c r="AS19" s="20"/>
      <c r="AT19" s="20"/>
      <c r="AU19" s="20"/>
      <c r="AV19" s="20"/>
      <c r="AW19" s="20"/>
      <c r="AX19" s="20"/>
      <c r="AY19" s="20"/>
      <c r="AZ19" s="20"/>
      <c r="BA19" s="20"/>
      <c r="BB19" s="20"/>
      <c r="BC19" s="20"/>
      <c r="BD19" s="20"/>
      <c r="BE19" s="20"/>
      <c r="BF19" s="20"/>
      <c r="BG19" s="20"/>
      <c r="BH19" s="20"/>
      <c r="BI19" s="20"/>
      <c r="BJ19" s="20"/>
      <c r="BK19" s="20"/>
    </row>
    <row r="20" spans="8:67">
      <c r="H20" s="9"/>
      <c r="I20" s="10"/>
      <c r="J20" s="10"/>
      <c r="K20" s="10"/>
      <c r="L20" s="10"/>
      <c r="M20" s="10"/>
      <c r="N20" s="10"/>
      <c r="O20" s="10"/>
      <c r="P20" s="10"/>
      <c r="Q20" s="10"/>
      <c r="R20" s="10"/>
      <c r="S20" s="10"/>
      <c r="T20" s="10"/>
      <c r="U20" s="10"/>
      <c r="V20" s="10"/>
      <c r="W20" s="10"/>
      <c r="X20" s="10"/>
      <c r="Y20" s="10"/>
      <c r="Z20" s="10"/>
      <c r="AA20" s="10"/>
      <c r="AB20" s="10"/>
      <c r="AC20" s="10"/>
      <c r="AD20" s="10"/>
      <c r="AE20" s="10"/>
      <c r="AF20" s="11"/>
      <c r="AG20" s="10"/>
      <c r="AH20" s="12"/>
      <c r="AI20" s="20"/>
      <c r="AJ20" s="20"/>
      <c r="AK20" s="20"/>
      <c r="AL20" s="20"/>
      <c r="AM20" s="20"/>
      <c r="AN20" s="20"/>
      <c r="AO20" s="20"/>
      <c r="AP20" s="20"/>
      <c r="AQ20" s="20"/>
      <c r="AR20" s="20"/>
      <c r="AS20" s="20"/>
      <c r="AT20" s="20"/>
      <c r="AU20" s="20"/>
      <c r="AV20" s="20"/>
      <c r="AW20" s="20"/>
      <c r="AX20" s="20"/>
      <c r="AY20" s="20"/>
      <c r="AZ20" s="20"/>
      <c r="BA20" s="20"/>
      <c r="BB20" s="20"/>
      <c r="BC20" s="20"/>
      <c r="BD20" s="20"/>
      <c r="BE20" s="20"/>
      <c r="BF20" s="20"/>
      <c r="BG20" s="20"/>
      <c r="BH20" s="20"/>
      <c r="BI20" s="20"/>
      <c r="BJ20" s="20"/>
      <c r="BK20" s="20"/>
    </row>
    <row r="21" spans="8:67">
      <c r="H21" s="9"/>
      <c r="I21" s="10"/>
      <c r="J21" s="10"/>
      <c r="K21" s="10"/>
      <c r="L21" s="10"/>
      <c r="M21" s="10"/>
      <c r="N21" s="10"/>
      <c r="O21" s="10"/>
      <c r="P21" s="10"/>
      <c r="Q21" s="10"/>
      <c r="R21" s="10"/>
      <c r="S21" s="10"/>
      <c r="T21" s="10"/>
      <c r="U21" s="10"/>
      <c r="V21" s="10"/>
      <c r="W21" s="10"/>
      <c r="X21" s="10"/>
      <c r="Y21" s="10"/>
      <c r="Z21" s="10"/>
      <c r="AA21" s="10"/>
      <c r="AB21" s="10"/>
      <c r="AC21" s="10"/>
      <c r="AD21" s="10"/>
      <c r="AE21" s="10"/>
      <c r="AF21" s="11"/>
      <c r="AG21" s="10"/>
      <c r="AH21" s="12"/>
      <c r="AI21" s="20"/>
      <c r="AJ21" s="20"/>
      <c r="AK21" s="20"/>
      <c r="AL21" s="20"/>
      <c r="AM21" s="20"/>
      <c r="AN21" s="20"/>
      <c r="AO21" s="20"/>
      <c r="AP21" s="20"/>
      <c r="AQ21" s="20"/>
      <c r="AR21" s="20"/>
      <c r="AS21" s="20"/>
      <c r="AT21" s="20"/>
      <c r="AU21" s="20"/>
      <c r="AV21" s="20"/>
      <c r="AW21" s="20"/>
      <c r="AX21" s="20"/>
      <c r="AY21" s="20"/>
      <c r="AZ21" s="20"/>
      <c r="BA21" s="20"/>
      <c r="BB21" s="20"/>
      <c r="BC21" s="20"/>
      <c r="BD21" s="20"/>
      <c r="BE21" s="20"/>
      <c r="BF21" s="20"/>
      <c r="BG21" s="20"/>
      <c r="BH21" s="20"/>
      <c r="BI21" s="20"/>
      <c r="BJ21" s="20"/>
      <c r="BK21" s="20"/>
    </row>
    <row r="22" spans="8:67">
      <c r="H22" s="9"/>
      <c r="I22" s="10"/>
      <c r="J22" s="10"/>
      <c r="K22" s="10"/>
      <c r="L22" s="10"/>
      <c r="M22" s="10"/>
      <c r="N22" s="10"/>
      <c r="O22" s="10"/>
      <c r="P22" s="10"/>
      <c r="Q22" s="10"/>
      <c r="R22" s="10"/>
      <c r="S22" s="10"/>
      <c r="T22" s="10"/>
      <c r="U22" s="10"/>
      <c r="V22" s="10"/>
      <c r="W22" s="10"/>
      <c r="X22" s="10"/>
      <c r="Y22" s="10"/>
      <c r="Z22" s="10"/>
      <c r="AA22" s="10"/>
      <c r="AB22" s="10"/>
      <c r="AC22" s="10"/>
      <c r="AD22" s="10"/>
      <c r="AE22" s="10"/>
      <c r="AF22" s="11"/>
      <c r="AG22" s="10"/>
      <c r="AH22" s="12"/>
      <c r="AI22" s="20"/>
      <c r="AJ22" s="20"/>
      <c r="AK22" s="20"/>
      <c r="AL22" s="20"/>
      <c r="AM22" s="20"/>
      <c r="AN22" s="20"/>
      <c r="AO22" s="20"/>
      <c r="AP22" s="20"/>
      <c r="AQ22" s="20"/>
      <c r="AR22" s="20"/>
      <c r="AS22" s="20"/>
      <c r="AT22" s="20"/>
      <c r="AU22" s="20"/>
      <c r="AV22" s="20"/>
      <c r="AW22" s="20"/>
      <c r="AX22" s="20"/>
      <c r="AY22" s="20"/>
      <c r="AZ22" s="20"/>
      <c r="BA22" s="20"/>
      <c r="BB22" s="20"/>
      <c r="BC22" s="20"/>
      <c r="BD22" s="20"/>
      <c r="BE22" s="20"/>
      <c r="BF22" s="20"/>
      <c r="BG22" s="20"/>
      <c r="BH22" s="20"/>
      <c r="BI22" s="20"/>
      <c r="BJ22" s="20"/>
      <c r="BK22" s="20"/>
    </row>
    <row r="23" spans="8:67">
      <c r="H23" s="9"/>
      <c r="I23" s="10"/>
      <c r="J23" s="10"/>
      <c r="K23" s="10"/>
      <c r="L23" s="10"/>
      <c r="M23" s="10"/>
      <c r="N23" s="10"/>
      <c r="O23" s="10"/>
      <c r="P23" s="10"/>
      <c r="Q23" s="10"/>
      <c r="R23" s="10"/>
      <c r="S23" s="10"/>
      <c r="T23" s="10"/>
      <c r="U23" s="10"/>
      <c r="V23" s="10"/>
      <c r="W23" s="10"/>
      <c r="X23" s="10"/>
      <c r="Y23" s="10"/>
      <c r="Z23" s="10"/>
      <c r="AA23" s="10"/>
      <c r="AB23" s="10"/>
      <c r="AC23" s="10"/>
      <c r="AD23" s="10"/>
      <c r="AE23" s="10"/>
      <c r="AF23" s="11"/>
      <c r="AG23" s="10"/>
      <c r="AH23" s="12"/>
      <c r="AI23" s="20"/>
      <c r="AJ23" s="20"/>
      <c r="AK23" s="20"/>
      <c r="AL23" s="20"/>
      <c r="AM23" s="20"/>
      <c r="AN23" s="20"/>
      <c r="AO23" s="20"/>
      <c r="AP23" s="20"/>
      <c r="AQ23" s="20"/>
      <c r="AR23" s="20"/>
      <c r="AS23" s="20"/>
      <c r="AT23" s="20"/>
      <c r="AU23" s="20"/>
      <c r="AV23" s="20"/>
      <c r="AW23" s="20"/>
      <c r="AX23" s="20"/>
      <c r="AY23" s="20"/>
      <c r="AZ23" s="20"/>
      <c r="BA23" s="20"/>
      <c r="BB23" s="20"/>
      <c r="BC23" s="20"/>
      <c r="BD23" s="20"/>
      <c r="BE23" s="20"/>
      <c r="BF23" s="20"/>
      <c r="BG23" s="20"/>
      <c r="BH23" s="20"/>
      <c r="BI23" s="20"/>
      <c r="BJ23" s="20"/>
      <c r="BK23" s="20"/>
    </row>
    <row r="24" spans="8:67">
      <c r="H24" s="9"/>
      <c r="I24" s="10"/>
      <c r="J24" s="10"/>
      <c r="K24" s="10"/>
      <c r="L24" s="10"/>
      <c r="M24" s="10"/>
      <c r="N24" s="10"/>
      <c r="O24" s="10"/>
      <c r="P24" s="10"/>
      <c r="Q24" s="10"/>
      <c r="R24" s="10"/>
      <c r="S24" s="10"/>
      <c r="T24" s="10"/>
      <c r="U24" s="10"/>
      <c r="V24" s="10"/>
      <c r="W24" s="10"/>
      <c r="X24" s="10"/>
      <c r="Y24" s="10"/>
      <c r="Z24" s="10"/>
      <c r="AA24" s="10"/>
      <c r="AB24" s="10"/>
      <c r="AC24" s="10"/>
      <c r="AD24" s="10"/>
      <c r="AE24" s="10"/>
      <c r="AF24" s="11"/>
      <c r="AG24" s="10"/>
      <c r="AH24" s="12"/>
      <c r="AI24" s="20"/>
      <c r="AJ24" s="20"/>
      <c r="AK24" s="20"/>
      <c r="AL24" s="20"/>
      <c r="AM24" s="20"/>
      <c r="AN24" s="20"/>
      <c r="AO24" s="20"/>
      <c r="AP24" s="20"/>
      <c r="AQ24" s="20"/>
      <c r="AR24" s="20"/>
      <c r="AS24" s="20"/>
      <c r="AT24" s="20"/>
      <c r="AU24" s="20"/>
      <c r="AV24" s="20"/>
      <c r="AW24" s="20"/>
      <c r="AX24" s="20"/>
      <c r="AY24" s="20"/>
      <c r="AZ24" s="20"/>
      <c r="BA24" s="20"/>
      <c r="BB24" s="20"/>
      <c r="BC24" s="20"/>
      <c r="BD24" s="20"/>
      <c r="BE24" s="20"/>
      <c r="BF24" s="20"/>
      <c r="BG24" s="20"/>
      <c r="BH24" s="20"/>
      <c r="BI24" s="20"/>
      <c r="BJ24" s="20"/>
      <c r="BK24" s="20"/>
    </row>
    <row r="25" spans="8:67">
      <c r="H25" s="9"/>
      <c r="I25" s="10"/>
      <c r="J25" s="10"/>
      <c r="K25" s="10"/>
      <c r="L25" s="10"/>
      <c r="M25" s="10"/>
      <c r="N25" s="10"/>
      <c r="O25" s="10"/>
      <c r="P25" s="10"/>
      <c r="Q25" s="10"/>
      <c r="R25" s="10"/>
      <c r="S25" s="10"/>
      <c r="T25" s="10"/>
      <c r="U25" s="10"/>
      <c r="V25" s="10"/>
      <c r="W25" s="10"/>
      <c r="X25" s="10"/>
      <c r="Y25" s="10"/>
      <c r="Z25" s="10"/>
      <c r="AA25" s="10"/>
      <c r="AB25" s="10"/>
      <c r="AC25" s="10"/>
      <c r="AD25" s="10"/>
      <c r="AE25" s="10"/>
      <c r="AF25" s="11"/>
      <c r="AG25" s="10"/>
      <c r="AH25" s="12"/>
      <c r="AI25" s="20"/>
      <c r="AJ25" s="20"/>
      <c r="AK25" s="20"/>
      <c r="AL25" s="25"/>
      <c r="AM25" s="20"/>
      <c r="AN25" s="20"/>
      <c r="AO25" s="25"/>
      <c r="AP25" s="20"/>
      <c r="AQ25" s="20"/>
      <c r="AR25" s="20"/>
      <c r="AS25" s="20"/>
      <c r="AT25" s="20"/>
      <c r="AU25" s="20"/>
      <c r="AV25" s="20"/>
      <c r="AW25" s="20"/>
      <c r="AX25" s="20"/>
      <c r="AY25" s="20"/>
      <c r="AZ25" s="20"/>
      <c r="BA25" s="20"/>
      <c r="BB25" s="20"/>
      <c r="BC25" s="20"/>
      <c r="BD25" s="20"/>
      <c r="BE25" s="20"/>
      <c r="BF25" s="20"/>
      <c r="BG25" s="20"/>
      <c r="BH25" s="20"/>
      <c r="BI25" s="20"/>
      <c r="BJ25" s="20"/>
      <c r="BK25" s="20"/>
    </row>
    <row r="26" spans="8:67" ht="18">
      <c r="H26" s="9"/>
      <c r="I26" s="13"/>
      <c r="J26" s="10"/>
      <c r="K26" s="10"/>
      <c r="L26" s="10"/>
      <c r="M26" s="10"/>
      <c r="N26" s="10"/>
      <c r="O26" s="10"/>
      <c r="P26" s="10"/>
      <c r="Q26" s="10"/>
      <c r="R26" s="17"/>
      <c r="S26" s="17"/>
      <c r="T26" s="10"/>
      <c r="U26" s="10"/>
      <c r="V26" s="10"/>
      <c r="W26" s="10"/>
      <c r="X26" s="10"/>
      <c r="Y26" s="10"/>
      <c r="Z26" s="10"/>
      <c r="AA26" s="10"/>
      <c r="AB26" s="10"/>
      <c r="AC26" s="10"/>
      <c r="AD26" s="10"/>
      <c r="AE26" s="10"/>
      <c r="AF26" s="11"/>
      <c r="AG26" s="10"/>
      <c r="AH26" s="12"/>
      <c r="AI26" s="20"/>
      <c r="AJ26" s="22" t="s">
        <v>7</v>
      </c>
      <c r="AK26" s="20"/>
      <c r="AL26" s="20"/>
      <c r="AM26" s="20"/>
      <c r="AN26" s="20"/>
      <c r="AO26" s="20"/>
      <c r="AP26" s="20"/>
      <c r="AQ26" s="20"/>
      <c r="AR26" s="20"/>
      <c r="AS26" s="20"/>
      <c r="AT26" s="20"/>
      <c r="AU26" s="20"/>
      <c r="AV26" s="20"/>
      <c r="AW26" s="20"/>
      <c r="AX26" s="20"/>
      <c r="AY26" s="20"/>
      <c r="AZ26" s="20"/>
      <c r="BA26" s="20"/>
      <c r="BB26" s="20"/>
      <c r="BC26" s="20"/>
      <c r="BD26" s="20"/>
      <c r="BE26" s="20"/>
      <c r="BF26" s="20"/>
      <c r="BG26" s="20"/>
      <c r="BH26" s="20"/>
      <c r="BI26" s="20"/>
      <c r="BJ26" s="20"/>
      <c r="BK26" s="20"/>
      <c r="BO26">
        <f>13*27</f>
        <v>351</v>
      </c>
    </row>
    <row r="27" spans="8:67" ht="18">
      <c r="H27" s="9"/>
      <c r="I27" s="13" t="s">
        <v>3</v>
      </c>
      <c r="J27" s="10"/>
      <c r="K27" s="10"/>
      <c r="L27" s="10"/>
      <c r="M27" s="10"/>
      <c r="N27" s="10"/>
      <c r="O27" s="10"/>
      <c r="P27" s="10"/>
      <c r="Q27" s="10"/>
      <c r="R27" s="10"/>
      <c r="S27" s="10"/>
      <c r="T27" s="10"/>
      <c r="U27" s="10"/>
      <c r="V27" s="10"/>
      <c r="W27" s="10"/>
      <c r="X27" s="10"/>
      <c r="Y27" s="10"/>
      <c r="Z27" s="10"/>
      <c r="AA27" s="10"/>
      <c r="AB27" s="10"/>
      <c r="AC27" s="10"/>
      <c r="AD27" s="10"/>
      <c r="AE27" s="10"/>
      <c r="AF27" s="11"/>
      <c r="AG27" s="10"/>
      <c r="AH27" s="12"/>
      <c r="AI27" s="20"/>
      <c r="AJ27" s="20"/>
      <c r="AK27" s="20"/>
      <c r="AL27" s="20"/>
      <c r="AM27" s="20"/>
      <c r="AN27" s="20"/>
      <c r="AO27" s="20"/>
      <c r="AP27" s="20"/>
      <c r="AQ27" s="20"/>
      <c r="AR27" s="20"/>
      <c r="AS27" s="20"/>
      <c r="AT27" s="20"/>
      <c r="AU27" s="20"/>
      <c r="AV27" s="20"/>
      <c r="AW27" s="20"/>
      <c r="AX27" s="20"/>
      <c r="AY27" s="20"/>
      <c r="AZ27" s="20"/>
      <c r="BA27" s="20"/>
      <c r="BB27" s="20"/>
      <c r="BC27" s="20"/>
      <c r="BD27" s="20"/>
      <c r="BE27" s="20"/>
      <c r="BF27" s="20"/>
      <c r="BG27" s="20"/>
      <c r="BH27" s="20"/>
      <c r="BI27" s="20"/>
      <c r="BJ27" s="20"/>
      <c r="BK27" s="20"/>
    </row>
    <row r="28" spans="8:67">
      <c r="H28" s="9"/>
      <c r="I28" s="10"/>
      <c r="J28" s="10"/>
      <c r="K28" s="10"/>
      <c r="L28" s="10"/>
      <c r="M28" s="10"/>
      <c r="N28" s="10"/>
      <c r="O28" s="10"/>
      <c r="P28" s="10"/>
      <c r="Q28" s="10"/>
      <c r="R28" s="10"/>
      <c r="S28" s="10"/>
      <c r="T28" s="10"/>
      <c r="U28" s="10"/>
      <c r="V28" s="10"/>
      <c r="W28" s="10"/>
      <c r="X28" s="10"/>
      <c r="Y28" s="10"/>
      <c r="Z28" s="10"/>
      <c r="AA28" s="10"/>
      <c r="AB28" s="10"/>
      <c r="AC28" s="10"/>
      <c r="AD28" s="10"/>
      <c r="AE28" s="10"/>
      <c r="AF28" s="11"/>
      <c r="AG28" s="10"/>
      <c r="AH28" s="12"/>
      <c r="AI28" s="20"/>
      <c r="AJ28" s="20"/>
      <c r="AK28" s="20"/>
      <c r="AL28" s="20"/>
      <c r="AM28" s="20"/>
      <c r="AN28" s="20"/>
      <c r="AO28" s="20"/>
      <c r="AP28" s="20"/>
      <c r="AQ28" s="20"/>
      <c r="AR28" s="20"/>
      <c r="AS28" s="20"/>
      <c r="AT28" s="20"/>
      <c r="AU28" s="20"/>
      <c r="AV28" s="20"/>
      <c r="AW28" s="20"/>
      <c r="AX28" s="20"/>
      <c r="AY28" s="20"/>
      <c r="AZ28" s="20"/>
      <c r="BA28" s="20"/>
      <c r="BB28" s="20"/>
      <c r="BC28" s="20"/>
      <c r="BD28" s="20"/>
      <c r="BE28" s="20"/>
      <c r="BF28" s="20"/>
      <c r="BG28" s="20"/>
      <c r="BH28" s="20"/>
      <c r="BI28" s="20"/>
      <c r="BJ28" s="20"/>
      <c r="BK28" s="20"/>
    </row>
    <row r="29" spans="8:67">
      <c r="H29" s="9"/>
      <c r="I29" s="10"/>
      <c r="J29" s="10"/>
      <c r="K29" s="10"/>
      <c r="L29" s="10"/>
      <c r="M29" s="10"/>
      <c r="N29" s="10"/>
      <c r="O29" s="10"/>
      <c r="P29" s="10"/>
      <c r="Q29" s="10"/>
      <c r="R29" s="10"/>
      <c r="S29" s="10"/>
      <c r="T29" s="10"/>
      <c r="U29" s="10"/>
      <c r="V29" s="10"/>
      <c r="W29" s="10"/>
      <c r="X29" s="10"/>
      <c r="Y29" s="10"/>
      <c r="Z29" s="10"/>
      <c r="AA29" s="10"/>
      <c r="AB29" s="9"/>
      <c r="AC29" s="10"/>
      <c r="AD29" s="10"/>
      <c r="AE29" s="10"/>
      <c r="AF29" s="11"/>
      <c r="AG29" s="10"/>
      <c r="AH29" s="12"/>
      <c r="AI29" s="20"/>
      <c r="AJ29" s="20"/>
      <c r="AK29" s="20"/>
      <c r="AL29" s="20"/>
      <c r="AM29" s="20"/>
      <c r="AN29" s="20"/>
      <c r="AO29" s="20"/>
      <c r="AP29" s="20"/>
      <c r="AQ29" s="20"/>
      <c r="AR29" s="20"/>
      <c r="AS29" s="20"/>
      <c r="AT29" s="20"/>
      <c r="AU29" s="20"/>
      <c r="AV29" s="20"/>
      <c r="AW29" s="20"/>
      <c r="AX29" s="20"/>
      <c r="AY29" s="20"/>
      <c r="AZ29" s="20"/>
      <c r="BA29" s="20"/>
      <c r="BB29" s="20"/>
      <c r="BC29" s="20"/>
      <c r="BD29" s="20"/>
      <c r="BE29" s="20"/>
      <c r="BF29" s="20"/>
      <c r="BG29" s="20"/>
      <c r="BH29" s="20"/>
      <c r="BI29" s="20"/>
      <c r="BJ29" s="20"/>
      <c r="BK29" s="20"/>
    </row>
    <row r="30" spans="8:67">
      <c r="H30" s="9"/>
      <c r="I30" s="10"/>
      <c r="J30" s="10"/>
      <c r="K30" s="10"/>
      <c r="L30" s="10"/>
      <c r="M30" s="10"/>
      <c r="N30" s="10"/>
      <c r="O30" s="10"/>
      <c r="P30" s="10"/>
      <c r="Q30" s="10"/>
      <c r="R30" s="10"/>
      <c r="S30" s="10"/>
      <c r="T30" s="10"/>
      <c r="U30" s="10"/>
      <c r="V30" s="10"/>
      <c r="W30" s="10"/>
      <c r="X30" s="10"/>
      <c r="Y30" s="10"/>
      <c r="Z30" s="10"/>
      <c r="AA30" s="10"/>
      <c r="AB30" s="9"/>
      <c r="AC30" s="10"/>
      <c r="AD30" s="10"/>
      <c r="AE30" s="10"/>
      <c r="AF30" s="11"/>
      <c r="AG30" s="10"/>
      <c r="AH30" s="12"/>
      <c r="AI30" s="20"/>
      <c r="AJ30" s="20"/>
      <c r="AK30" s="20"/>
      <c r="AL30" s="20"/>
      <c r="AM30" s="20"/>
      <c r="AN30" s="20"/>
      <c r="AO30" s="20"/>
      <c r="AP30" s="20"/>
      <c r="AQ30" s="20"/>
      <c r="AR30" s="20"/>
      <c r="AS30" s="20"/>
      <c r="AT30" s="20"/>
      <c r="AU30" s="20"/>
      <c r="AV30" s="20"/>
      <c r="AW30" s="20"/>
      <c r="AX30" s="20"/>
      <c r="AY30" s="20"/>
      <c r="AZ30" s="20"/>
      <c r="BA30" s="20"/>
      <c r="BB30" s="20"/>
      <c r="BC30" s="20"/>
      <c r="BD30" s="20"/>
      <c r="BE30" s="20"/>
      <c r="BF30" s="20"/>
      <c r="BG30" s="20"/>
      <c r="BH30" s="20"/>
      <c r="BI30" s="20"/>
      <c r="BJ30" s="20"/>
      <c r="BK30" s="20"/>
    </row>
    <row r="31" spans="8:67">
      <c r="H31" s="9"/>
      <c r="I31" s="10"/>
      <c r="J31" s="10"/>
      <c r="K31" s="10"/>
      <c r="L31" s="10"/>
      <c r="M31" s="10"/>
      <c r="N31" s="10"/>
      <c r="O31" s="10"/>
      <c r="P31" s="10"/>
      <c r="Q31" s="10"/>
      <c r="R31" s="10"/>
      <c r="S31" s="10"/>
      <c r="T31" s="10"/>
      <c r="U31" s="10"/>
      <c r="V31" s="10"/>
      <c r="W31" s="10"/>
      <c r="X31" s="10"/>
      <c r="Y31" s="10"/>
      <c r="Z31" s="10"/>
      <c r="AA31" s="10"/>
      <c r="AB31" s="9"/>
      <c r="AC31" s="10"/>
      <c r="AD31" s="10"/>
      <c r="AE31" s="10"/>
      <c r="AF31" s="11"/>
      <c r="AG31" s="10"/>
      <c r="AH31" s="12"/>
      <c r="AI31" s="20"/>
      <c r="AJ31" s="20"/>
      <c r="AK31" s="20"/>
      <c r="AL31" s="20"/>
      <c r="AM31" s="20"/>
      <c r="AN31" s="20"/>
      <c r="AO31" s="20"/>
      <c r="AP31" s="20"/>
      <c r="AQ31" s="20"/>
      <c r="AR31" s="20"/>
      <c r="AS31" s="20"/>
      <c r="AT31" s="20"/>
      <c r="AU31" s="20"/>
      <c r="AV31" s="20"/>
      <c r="AW31" s="20"/>
      <c r="AX31" s="20"/>
      <c r="AY31" s="20"/>
      <c r="AZ31" s="20"/>
      <c r="BA31" s="20"/>
      <c r="BB31" s="20"/>
      <c r="BC31" s="20"/>
      <c r="BD31" s="20"/>
      <c r="BE31" s="20"/>
      <c r="BF31" s="20"/>
      <c r="BG31" s="20"/>
      <c r="BH31" s="20"/>
      <c r="BI31" s="20"/>
      <c r="BJ31" s="20"/>
      <c r="BK31" s="20"/>
    </row>
    <row r="32" spans="8:67">
      <c r="H32" s="9"/>
      <c r="I32" s="10"/>
      <c r="J32" s="10"/>
      <c r="K32" s="10"/>
      <c r="L32" s="10"/>
      <c r="M32" s="10"/>
      <c r="N32" s="10"/>
      <c r="O32" s="10"/>
      <c r="P32" s="10"/>
      <c r="Q32" s="10"/>
      <c r="R32" s="10"/>
      <c r="S32" s="10"/>
      <c r="T32" s="10"/>
      <c r="U32" s="10"/>
      <c r="V32" s="10"/>
      <c r="W32" s="10"/>
      <c r="X32" s="10"/>
      <c r="Y32" s="10"/>
      <c r="Z32" s="10"/>
      <c r="AA32" s="10"/>
      <c r="AB32" s="9"/>
      <c r="AC32" s="10"/>
      <c r="AD32" s="10"/>
      <c r="AE32" s="10"/>
      <c r="AF32" s="11"/>
      <c r="AG32" s="10"/>
      <c r="AH32" s="12"/>
      <c r="AI32" s="20"/>
      <c r="AJ32" s="20"/>
      <c r="AK32" s="20"/>
      <c r="AL32" s="20"/>
      <c r="AM32" s="20"/>
      <c r="AN32" s="20"/>
      <c r="AO32" s="20"/>
      <c r="AP32" s="20"/>
      <c r="AQ32" s="20"/>
      <c r="AR32" s="20"/>
      <c r="AS32" s="20"/>
      <c r="AT32" s="20"/>
      <c r="AU32" s="20"/>
      <c r="AV32" s="20"/>
      <c r="AW32" s="20"/>
      <c r="AX32" s="20"/>
      <c r="AY32" s="20"/>
      <c r="AZ32" s="20"/>
      <c r="BA32" s="20"/>
      <c r="BB32" s="20"/>
      <c r="BC32" s="20"/>
      <c r="BD32" s="20"/>
      <c r="BE32" s="20"/>
      <c r="BF32" s="20"/>
      <c r="BG32" s="20"/>
      <c r="BH32" s="20"/>
      <c r="BI32" s="20"/>
      <c r="BJ32" s="20"/>
      <c r="BK32" s="20"/>
    </row>
    <row r="33" spans="8:63">
      <c r="H33" s="9"/>
      <c r="I33" s="10"/>
      <c r="J33" s="10"/>
      <c r="K33" s="10"/>
      <c r="L33" s="17"/>
      <c r="M33" s="10"/>
      <c r="N33" s="10"/>
      <c r="O33" s="10"/>
      <c r="P33" s="10"/>
      <c r="Q33" s="10"/>
      <c r="R33" s="10"/>
      <c r="S33" s="17"/>
      <c r="T33" s="10"/>
      <c r="U33" s="10"/>
      <c r="V33" s="10"/>
      <c r="W33" s="10"/>
      <c r="X33" s="10"/>
      <c r="Y33" s="10"/>
      <c r="Z33" s="10"/>
      <c r="AA33" s="10"/>
      <c r="AB33" s="10"/>
      <c r="AC33" s="10"/>
      <c r="AD33" s="10"/>
      <c r="AE33" s="10"/>
      <c r="AF33" s="11"/>
      <c r="AG33" s="11"/>
      <c r="AH33" s="12"/>
      <c r="AI33" s="20"/>
      <c r="AJ33" s="20"/>
      <c r="AK33" s="20"/>
      <c r="AL33" s="20"/>
      <c r="AM33" s="20"/>
      <c r="AN33" s="20"/>
      <c r="AO33" s="20"/>
      <c r="AP33" s="20"/>
      <c r="AQ33" s="20"/>
      <c r="AR33" s="20"/>
      <c r="AS33" s="20"/>
      <c r="AT33" s="20"/>
      <c r="AU33" s="20"/>
      <c r="AV33" s="20"/>
      <c r="AW33" s="20"/>
      <c r="AX33" s="20"/>
      <c r="AY33" s="20"/>
      <c r="AZ33" s="20"/>
      <c r="BA33" s="20"/>
      <c r="BB33" s="20"/>
      <c r="BC33" s="20"/>
      <c r="BD33" s="20"/>
      <c r="BE33" s="20"/>
      <c r="BF33" s="20"/>
      <c r="BG33" s="20"/>
      <c r="BH33" s="20"/>
      <c r="BI33" s="20"/>
      <c r="BJ33" s="20"/>
      <c r="BK33" s="20"/>
    </row>
    <row r="34" spans="8:63">
      <c r="H34" s="76"/>
      <c r="I34" s="10"/>
      <c r="J34" s="10"/>
      <c r="K34" s="10"/>
      <c r="L34" s="10"/>
      <c r="M34" s="10"/>
      <c r="N34" s="10"/>
      <c r="O34" s="10"/>
      <c r="P34" s="10"/>
      <c r="Q34" s="10"/>
      <c r="R34" s="10"/>
      <c r="S34" s="10"/>
      <c r="T34" s="10"/>
      <c r="U34" s="10"/>
      <c r="V34" s="10"/>
      <c r="W34" s="10"/>
      <c r="X34" s="10"/>
      <c r="Y34" s="10"/>
      <c r="Z34" s="10"/>
      <c r="AA34" s="10"/>
      <c r="AB34" s="10"/>
      <c r="AC34" s="10"/>
      <c r="AD34" s="10"/>
      <c r="AE34" s="10"/>
      <c r="AF34" s="11"/>
      <c r="AG34" s="11"/>
      <c r="AH34" s="12"/>
      <c r="AI34" s="20"/>
      <c r="AJ34" s="20"/>
      <c r="AK34" s="20"/>
      <c r="AL34" s="20"/>
      <c r="AM34" s="20"/>
      <c r="AN34" s="20"/>
      <c r="AO34" s="20"/>
      <c r="AP34" s="20"/>
      <c r="AQ34" s="20"/>
      <c r="AR34" s="20"/>
      <c r="AS34" s="20"/>
      <c r="AT34" s="20"/>
      <c r="AU34" s="20"/>
      <c r="AV34" s="20"/>
      <c r="AW34" s="20"/>
      <c r="AX34" s="20"/>
      <c r="AY34" s="20"/>
      <c r="AZ34" s="20"/>
      <c r="BA34" s="20"/>
      <c r="BB34" s="20"/>
      <c r="BC34" s="20"/>
      <c r="BD34" s="20"/>
      <c r="BE34" s="20"/>
      <c r="BF34" s="20"/>
      <c r="BG34" s="20"/>
      <c r="BH34" s="20"/>
      <c r="BI34" s="20"/>
      <c r="BJ34" s="20"/>
      <c r="BK34" s="20"/>
    </row>
    <row r="35" spans="8:63">
      <c r="H35" s="77"/>
      <c r="I35" s="10"/>
      <c r="J35" s="10"/>
      <c r="K35" s="10"/>
      <c r="L35" s="10"/>
      <c r="M35" s="10"/>
      <c r="N35" s="10"/>
      <c r="O35" s="10"/>
      <c r="P35" s="10"/>
      <c r="Q35" s="10"/>
      <c r="R35" s="10"/>
      <c r="S35" s="10"/>
      <c r="T35" s="10"/>
      <c r="U35" s="10"/>
      <c r="V35" s="10"/>
      <c r="W35" s="10"/>
      <c r="X35" s="10"/>
      <c r="Y35" s="10"/>
      <c r="Z35" s="10"/>
      <c r="AA35" s="10"/>
      <c r="AB35" s="10"/>
      <c r="AC35" s="10"/>
      <c r="AD35" s="10"/>
      <c r="AE35" s="10"/>
      <c r="AF35" s="11"/>
      <c r="AG35" s="11"/>
      <c r="AH35" s="12"/>
      <c r="AI35" s="20"/>
      <c r="AJ35" s="20"/>
      <c r="AK35" s="20"/>
      <c r="AL35" s="20"/>
      <c r="AM35" s="20"/>
      <c r="AN35" s="20"/>
      <c r="AO35" s="20"/>
      <c r="AP35" s="20"/>
      <c r="AQ35" s="20"/>
      <c r="AR35" s="20"/>
      <c r="AS35" s="20"/>
      <c r="AT35" s="20"/>
      <c r="AU35" s="20"/>
      <c r="AV35" s="20"/>
      <c r="AW35" s="20"/>
      <c r="AX35" s="20"/>
      <c r="AY35" s="20"/>
      <c r="AZ35" s="20"/>
      <c r="BA35" s="20"/>
      <c r="BB35" s="20"/>
      <c r="BC35" s="20"/>
      <c r="BD35" s="20"/>
      <c r="BE35" s="20"/>
      <c r="BF35" s="20"/>
      <c r="BG35" s="20"/>
      <c r="BH35" s="20"/>
      <c r="BI35" s="20"/>
      <c r="BJ35" s="20"/>
      <c r="BK35" s="20"/>
    </row>
    <row r="36" spans="8:63">
      <c r="H36" s="78"/>
      <c r="I36" s="10"/>
      <c r="J36" s="10"/>
      <c r="K36" s="10"/>
      <c r="L36" s="10"/>
      <c r="M36" s="10"/>
      <c r="N36" s="10"/>
      <c r="O36" s="10"/>
      <c r="P36" s="10"/>
      <c r="Q36" s="10"/>
      <c r="R36" s="10"/>
      <c r="S36" s="10"/>
      <c r="T36" s="10"/>
      <c r="U36" s="10"/>
      <c r="V36" s="10"/>
      <c r="W36" s="10"/>
      <c r="X36" s="10"/>
      <c r="Y36" s="10"/>
      <c r="Z36" s="10"/>
      <c r="AA36" s="10"/>
      <c r="AB36" s="10"/>
      <c r="AC36" s="10"/>
      <c r="AD36" s="10"/>
      <c r="AE36" s="10"/>
      <c r="AF36" s="11"/>
      <c r="AG36" s="11"/>
      <c r="AH36" s="12"/>
      <c r="AI36" s="20"/>
      <c r="AJ36" s="20"/>
      <c r="AK36" s="20"/>
      <c r="AL36" s="20"/>
      <c r="AM36" s="20"/>
      <c r="AN36" s="20"/>
      <c r="AO36" s="20"/>
      <c r="AP36" s="20"/>
      <c r="AQ36" s="20"/>
      <c r="AR36" s="20"/>
      <c r="AS36" s="20"/>
      <c r="AT36" s="20"/>
      <c r="AU36" s="20"/>
      <c r="AV36" s="20"/>
      <c r="AW36" s="20"/>
      <c r="AX36" s="20"/>
      <c r="AY36" s="20"/>
      <c r="AZ36" s="20"/>
      <c r="BA36" s="20"/>
      <c r="BB36" s="20"/>
      <c r="BC36" s="20"/>
      <c r="BD36" s="20"/>
      <c r="BE36" s="20"/>
      <c r="BF36" s="20"/>
      <c r="BG36" s="20"/>
      <c r="BH36" s="20"/>
      <c r="BI36" s="20"/>
      <c r="BJ36" s="20"/>
      <c r="BK36" s="20"/>
    </row>
    <row r="37" spans="8:63">
      <c r="H37" s="66"/>
      <c r="I37" s="67"/>
      <c r="J37" s="67"/>
      <c r="K37" s="67"/>
      <c r="L37" s="67"/>
      <c r="M37" s="67"/>
      <c r="N37" s="67"/>
      <c r="O37" s="67"/>
      <c r="P37" s="67"/>
      <c r="Q37" s="67"/>
      <c r="R37" s="67"/>
      <c r="S37" s="67"/>
      <c r="T37" s="67"/>
      <c r="U37" s="67"/>
      <c r="V37" s="67"/>
      <c r="W37" s="67"/>
      <c r="X37" s="67"/>
      <c r="Y37" s="67"/>
      <c r="Z37" s="67"/>
      <c r="AA37" s="68"/>
      <c r="AB37" s="66"/>
      <c r="AC37" s="67"/>
      <c r="AD37" s="67"/>
      <c r="AE37" s="67"/>
      <c r="AF37" s="67"/>
      <c r="AG37" s="67"/>
      <c r="AH37" s="68"/>
      <c r="AI37" s="20"/>
      <c r="AJ37" s="20"/>
      <c r="AK37" s="20"/>
      <c r="AL37" s="20"/>
      <c r="AM37" s="20"/>
      <c r="AN37" s="20"/>
      <c r="AO37" s="20"/>
      <c r="AP37" s="20"/>
      <c r="AQ37" s="20"/>
      <c r="AR37" s="20"/>
      <c r="AS37" s="20"/>
      <c r="AT37" s="20"/>
      <c r="AU37" s="20"/>
      <c r="AV37" s="20"/>
      <c r="AW37" s="20"/>
      <c r="AX37" s="20"/>
      <c r="AY37" s="20"/>
      <c r="AZ37" s="20"/>
      <c r="BA37" s="20"/>
      <c r="BB37" s="20"/>
      <c r="BC37" s="20"/>
      <c r="BD37" s="20"/>
      <c r="BE37" s="20"/>
      <c r="BF37" s="20"/>
      <c r="BG37" s="20"/>
      <c r="BH37" s="20"/>
      <c r="BI37" s="20"/>
      <c r="BJ37" s="20"/>
      <c r="BK37" s="20"/>
    </row>
    <row r="38" spans="8:63">
      <c r="H38" s="69"/>
      <c r="I38" s="70"/>
      <c r="J38" s="70"/>
      <c r="K38" s="70"/>
      <c r="L38" s="70"/>
      <c r="M38" s="70"/>
      <c r="N38" s="70"/>
      <c r="O38" s="70"/>
      <c r="P38" s="70"/>
      <c r="Q38" s="70"/>
      <c r="R38" s="70"/>
      <c r="S38" s="70"/>
      <c r="T38" s="70" t="s">
        <v>4</v>
      </c>
      <c r="U38" s="70"/>
      <c r="V38" s="70"/>
      <c r="W38" s="70"/>
      <c r="X38" s="70"/>
      <c r="Y38" s="70"/>
      <c r="Z38" s="70"/>
      <c r="AA38" s="71"/>
      <c r="AB38" s="72"/>
      <c r="AC38" s="72"/>
      <c r="AD38" s="72"/>
      <c r="AE38" s="72"/>
      <c r="AF38" s="70"/>
      <c r="AG38" s="70"/>
      <c r="AH38" s="71"/>
      <c r="AI38" s="20"/>
      <c r="AJ38" s="20"/>
      <c r="AK38" s="20"/>
      <c r="AL38" s="20"/>
      <c r="AM38" s="20"/>
      <c r="AN38" s="20"/>
      <c r="AO38" s="20"/>
      <c r="AP38" s="20"/>
      <c r="AQ38" s="20"/>
      <c r="AR38" s="20"/>
      <c r="AS38" s="20"/>
      <c r="AT38" s="20"/>
      <c r="AU38" s="20"/>
      <c r="AV38" s="20"/>
      <c r="AW38" s="20"/>
      <c r="AX38" s="20"/>
      <c r="AY38" s="20"/>
      <c r="AZ38" s="20"/>
      <c r="BA38" s="20"/>
      <c r="BB38" s="20"/>
      <c r="BC38" s="20"/>
      <c r="BD38" s="20"/>
      <c r="BE38" s="20"/>
      <c r="BF38" s="20"/>
      <c r="BG38" s="20"/>
      <c r="BH38" s="20"/>
      <c r="BI38" s="20"/>
      <c r="BJ38" s="20"/>
      <c r="BK38" s="20"/>
    </row>
    <row r="39" spans="8:63">
      <c r="H39" s="73"/>
      <c r="I39" s="74"/>
      <c r="J39" s="74"/>
      <c r="K39" s="74"/>
      <c r="L39" s="74"/>
      <c r="M39" s="74"/>
      <c r="N39" s="74"/>
      <c r="O39" s="74"/>
      <c r="P39" s="74"/>
      <c r="Q39" s="74"/>
      <c r="R39" s="74"/>
      <c r="S39" s="74"/>
      <c r="T39" s="74"/>
      <c r="U39" s="74"/>
      <c r="V39" s="74"/>
      <c r="W39" s="74"/>
      <c r="X39" s="74"/>
      <c r="Y39" s="74"/>
      <c r="Z39" s="74"/>
      <c r="AA39" s="75"/>
      <c r="AB39" s="72"/>
      <c r="AC39" s="72"/>
      <c r="AD39" s="72"/>
      <c r="AE39" s="72"/>
      <c r="AF39" s="70"/>
      <c r="AG39" s="70"/>
      <c r="AH39" s="71"/>
      <c r="AI39" s="20"/>
      <c r="AJ39" s="20"/>
      <c r="AK39" s="20"/>
      <c r="AL39" s="25"/>
      <c r="AM39" s="20"/>
      <c r="AN39" s="20"/>
      <c r="AO39" s="20"/>
      <c r="AP39" s="20"/>
      <c r="AQ39" s="20"/>
      <c r="AR39" s="20"/>
      <c r="AS39" s="20"/>
      <c r="AT39" s="20"/>
      <c r="AU39" s="20"/>
      <c r="AV39" s="20"/>
      <c r="AW39" s="20"/>
      <c r="AX39" s="20"/>
      <c r="AY39" s="20"/>
      <c r="AZ39" s="20"/>
      <c r="BA39" s="20"/>
      <c r="BB39" s="20"/>
      <c r="BC39" s="20"/>
      <c r="BD39" s="20"/>
      <c r="BE39" s="20"/>
      <c r="BF39" s="20"/>
      <c r="BG39" s="20"/>
      <c r="BH39" s="20"/>
      <c r="BI39" s="20"/>
      <c r="BJ39" s="20"/>
      <c r="BK39" s="20"/>
    </row>
    <row r="40" spans="8:63">
      <c r="H40" s="3"/>
      <c r="I40" s="3"/>
      <c r="J40" s="3"/>
      <c r="K40" s="3"/>
      <c r="L40" s="3"/>
      <c r="M40" s="3"/>
      <c r="N40" s="3"/>
      <c r="O40" s="3"/>
      <c r="P40" s="3"/>
      <c r="Q40" s="3"/>
      <c r="R40" s="3"/>
      <c r="S40" s="3"/>
      <c r="T40" s="3"/>
      <c r="U40" s="3"/>
      <c r="V40" s="3"/>
      <c r="W40" s="3"/>
      <c r="X40" s="3"/>
      <c r="Y40" s="3"/>
      <c r="Z40" s="3"/>
      <c r="AA40" s="6"/>
      <c r="AB40" s="72"/>
      <c r="AC40" s="72"/>
      <c r="AD40" s="72"/>
      <c r="AE40" s="72"/>
      <c r="AF40" s="70"/>
      <c r="AG40" s="70"/>
      <c r="AH40" s="71"/>
      <c r="AI40" s="20"/>
      <c r="AJ40" s="20"/>
      <c r="AK40" s="20"/>
      <c r="AL40" s="20"/>
      <c r="AM40" s="20"/>
      <c r="AN40" s="20"/>
      <c r="AO40" s="20"/>
      <c r="AP40" s="20"/>
      <c r="AQ40" s="20"/>
      <c r="AR40" s="20"/>
      <c r="AS40" s="20"/>
      <c r="AT40" s="20"/>
      <c r="AU40" s="20"/>
      <c r="AV40" s="20"/>
      <c r="AW40" s="20"/>
      <c r="AX40" s="20"/>
      <c r="AY40" s="20"/>
      <c r="AZ40" s="20"/>
      <c r="BA40" s="20"/>
      <c r="BB40" s="20"/>
      <c r="BC40" s="20"/>
      <c r="BD40" s="20"/>
      <c r="BE40" s="20"/>
      <c r="BF40" s="20"/>
      <c r="BG40" s="20"/>
      <c r="BH40" s="20"/>
      <c r="BI40" s="20"/>
      <c r="BJ40" s="20"/>
      <c r="BK40" s="20"/>
    </row>
    <row r="41" spans="8:63">
      <c r="AA41" s="5"/>
      <c r="AB41" s="72"/>
      <c r="AC41" s="72"/>
      <c r="AD41" s="72"/>
      <c r="AE41" s="72"/>
      <c r="AF41" s="70"/>
      <c r="AG41" s="70"/>
      <c r="AH41" s="71"/>
      <c r="AI41" s="20"/>
      <c r="AJ41" s="20"/>
      <c r="AK41" s="20"/>
      <c r="AL41" s="20"/>
      <c r="AM41" s="20"/>
      <c r="AN41" s="20"/>
      <c r="AO41" s="20"/>
      <c r="AP41" s="20"/>
      <c r="AQ41" s="20"/>
      <c r="AR41" s="20"/>
      <c r="AS41" s="20"/>
      <c r="AT41" s="20"/>
      <c r="AU41" s="20"/>
      <c r="AV41" s="20"/>
      <c r="AW41" s="20"/>
      <c r="AX41" s="20"/>
      <c r="AY41" s="20"/>
      <c r="AZ41" s="20"/>
      <c r="BA41" s="20"/>
      <c r="BB41" s="20"/>
      <c r="BC41" s="20"/>
      <c r="BD41" s="20"/>
      <c r="BE41" s="20"/>
      <c r="BF41" s="20"/>
      <c r="BG41" s="20"/>
      <c r="BH41" s="20"/>
      <c r="BI41" s="20"/>
      <c r="BJ41" s="20"/>
      <c r="BK41" s="20"/>
    </row>
    <row r="42" spans="8:63" ht="21.75">
      <c r="Z42" s="37" t="s">
        <v>41</v>
      </c>
      <c r="AA42" s="5"/>
      <c r="AB42" s="72"/>
      <c r="AC42" s="72"/>
      <c r="AD42" s="72"/>
      <c r="AE42" s="72" t="s">
        <v>5</v>
      </c>
      <c r="AF42" s="70"/>
      <c r="AG42" s="70"/>
      <c r="AH42" s="71"/>
      <c r="AI42" s="20"/>
      <c r="AJ42" s="20"/>
      <c r="AK42" s="20"/>
      <c r="AL42" s="20"/>
      <c r="AM42" s="20"/>
      <c r="AN42" s="20"/>
      <c r="AO42" s="20"/>
      <c r="AP42" s="20"/>
      <c r="AQ42" s="20"/>
      <c r="AR42" s="20"/>
      <c r="AS42" s="20"/>
      <c r="AT42" s="20"/>
      <c r="AU42" s="20"/>
      <c r="AV42" s="20"/>
      <c r="AW42" s="20"/>
      <c r="AX42" s="20"/>
      <c r="AY42" s="20"/>
      <c r="AZ42" s="20"/>
      <c r="BA42" s="20"/>
      <c r="BB42" s="20"/>
      <c r="BC42" s="20"/>
      <c r="BD42" s="20"/>
      <c r="BE42" s="20"/>
      <c r="BF42" s="20"/>
      <c r="BG42" s="20"/>
      <c r="BH42" s="20"/>
      <c r="BI42" s="20"/>
      <c r="BJ42" s="20"/>
      <c r="BK42" s="20"/>
    </row>
    <row r="43" spans="8:63">
      <c r="AA43" s="5"/>
      <c r="AB43" s="72"/>
      <c r="AC43" s="72"/>
      <c r="AD43" s="72"/>
      <c r="AE43" s="74"/>
      <c r="AF43" s="74"/>
      <c r="AG43" s="74"/>
      <c r="AH43" s="75"/>
      <c r="AI43" s="20"/>
      <c r="AJ43" s="20"/>
      <c r="AK43" s="20"/>
      <c r="AL43" s="20"/>
      <c r="AM43" s="20"/>
      <c r="AN43" s="20"/>
      <c r="AO43" s="20"/>
      <c r="AP43" s="20"/>
      <c r="AQ43" s="20"/>
      <c r="AR43" s="20"/>
      <c r="AS43" s="20"/>
      <c r="AT43" s="20"/>
      <c r="AU43" s="20"/>
      <c r="AV43" s="20"/>
      <c r="AW43" s="20"/>
      <c r="AX43" s="20"/>
      <c r="AY43" s="20"/>
      <c r="AZ43" s="20"/>
      <c r="BA43" s="20"/>
      <c r="BB43" s="20"/>
      <c r="BC43" s="20"/>
      <c r="BD43" s="20"/>
      <c r="BE43" s="20"/>
      <c r="BF43" s="20"/>
      <c r="BG43" s="20"/>
      <c r="BH43" s="20"/>
      <c r="BI43" s="20"/>
      <c r="BJ43" s="20"/>
      <c r="BK43" s="20"/>
    </row>
    <row r="44" spans="8:63">
      <c r="AB44" s="18"/>
      <c r="AC44" s="19"/>
      <c r="AD44" s="19"/>
      <c r="AE44" s="23"/>
      <c r="AF44" s="20"/>
      <c r="AG44" s="20"/>
      <c r="AH44" s="20"/>
      <c r="AI44" s="20"/>
      <c r="AJ44" s="20"/>
      <c r="AK44" s="20"/>
      <c r="AL44" s="20"/>
      <c r="AM44" s="20"/>
      <c r="AN44" s="20"/>
      <c r="AO44" s="20"/>
      <c r="AP44" s="20"/>
      <c r="AQ44" s="20"/>
      <c r="AR44" s="20"/>
      <c r="AS44" s="20"/>
      <c r="AT44" s="20"/>
      <c r="AU44" s="20"/>
      <c r="AV44" s="20"/>
      <c r="AW44" s="20"/>
      <c r="AX44" s="20"/>
      <c r="AY44" s="20"/>
      <c r="AZ44" s="20"/>
      <c r="BA44" s="20"/>
      <c r="BB44" s="20"/>
      <c r="BC44" s="20"/>
      <c r="BD44" s="20"/>
      <c r="BE44" s="20"/>
      <c r="BF44" s="20"/>
      <c r="BG44" s="20"/>
      <c r="BH44" s="20"/>
      <c r="BI44" s="20"/>
      <c r="BJ44" s="20"/>
      <c r="BK44" s="20"/>
    </row>
    <row r="45" spans="8:63">
      <c r="AB45" s="21"/>
      <c r="AC45" s="23"/>
      <c r="AD45" s="23"/>
      <c r="AE45" s="23"/>
      <c r="AF45" s="20"/>
      <c r="AG45" s="20"/>
      <c r="AH45" s="20"/>
      <c r="AI45" s="20"/>
      <c r="AJ45" s="20"/>
      <c r="AK45" s="20"/>
      <c r="AL45" s="20"/>
      <c r="AM45" s="20"/>
      <c r="AN45" s="20"/>
      <c r="AO45" s="20"/>
      <c r="AP45" s="20"/>
      <c r="AQ45" s="20"/>
      <c r="AR45" s="20"/>
      <c r="AS45" s="20"/>
      <c r="AT45" s="20"/>
      <c r="AU45" s="20"/>
      <c r="AV45" s="20"/>
      <c r="AW45" s="20"/>
      <c r="AX45" s="20"/>
      <c r="AY45" s="20"/>
      <c r="AZ45" s="20"/>
      <c r="BA45" s="20"/>
      <c r="BB45" s="20"/>
      <c r="BC45" s="20"/>
      <c r="BD45" s="20"/>
      <c r="BE45" s="20"/>
      <c r="BF45" s="20"/>
      <c r="BG45" s="20"/>
      <c r="BH45" s="20"/>
      <c r="BI45" s="20"/>
      <c r="BJ45" s="20"/>
      <c r="BK45" s="20"/>
    </row>
    <row r="46" spans="8:63">
      <c r="AB46" s="21"/>
      <c r="AC46" s="23"/>
      <c r="AD46" s="23"/>
      <c r="AE46" s="23"/>
      <c r="AF46" s="20"/>
      <c r="AG46" s="20"/>
      <c r="AH46" s="20"/>
      <c r="AI46" s="20"/>
      <c r="AJ46" s="20"/>
      <c r="AK46" s="20"/>
      <c r="AL46" s="20"/>
      <c r="AM46" s="20"/>
      <c r="AN46" s="20"/>
      <c r="AO46" s="20"/>
      <c r="AP46" s="20"/>
      <c r="AQ46" s="20"/>
      <c r="AR46" s="20"/>
      <c r="AS46" s="20"/>
      <c r="AT46" s="20"/>
      <c r="AU46" s="20"/>
      <c r="AV46" s="20"/>
      <c r="AW46" s="20"/>
      <c r="AX46" s="20"/>
      <c r="AY46" s="20"/>
      <c r="AZ46" s="20"/>
      <c r="BA46" s="20"/>
      <c r="BB46" s="20"/>
      <c r="BC46" s="20"/>
      <c r="BD46" s="20"/>
      <c r="BE46" s="20"/>
      <c r="BF46" s="20"/>
      <c r="BG46" s="20"/>
      <c r="BH46" s="20"/>
      <c r="BI46" s="20"/>
      <c r="BJ46" s="20"/>
      <c r="BK46" s="20"/>
    </row>
    <row r="47" spans="8:63">
      <c r="AB47" s="21"/>
      <c r="AC47" s="23"/>
      <c r="AD47" s="23"/>
      <c r="AE47" s="23"/>
      <c r="AF47" s="20"/>
      <c r="AG47" s="20"/>
      <c r="AH47" s="20"/>
      <c r="AI47" s="20"/>
      <c r="AJ47" s="20"/>
      <c r="AK47" s="20"/>
      <c r="AL47" s="20"/>
      <c r="AM47" s="20"/>
      <c r="AN47" s="20"/>
      <c r="AO47" s="20"/>
      <c r="AP47" s="20"/>
      <c r="AQ47" s="20"/>
      <c r="AR47" s="20"/>
      <c r="AS47" s="20"/>
      <c r="AT47" s="20"/>
      <c r="AU47" s="20"/>
      <c r="AV47" s="20"/>
      <c r="AW47" s="20"/>
      <c r="AX47" s="20"/>
      <c r="AY47" s="20"/>
      <c r="AZ47" s="20"/>
      <c r="BA47" s="20"/>
      <c r="BB47" s="20"/>
      <c r="BC47" s="20"/>
      <c r="BD47" s="20"/>
      <c r="BE47" s="20"/>
      <c r="BF47" s="20"/>
      <c r="BG47" s="20"/>
      <c r="BH47" s="20"/>
      <c r="BI47" s="20"/>
      <c r="BJ47" s="20"/>
      <c r="BK47" s="20"/>
    </row>
    <row r="48" spans="8:63">
      <c r="AB48" s="21"/>
      <c r="AC48" s="23"/>
      <c r="AD48" s="23"/>
      <c r="AE48" s="23"/>
      <c r="AF48" s="20"/>
      <c r="AG48" s="20"/>
      <c r="AH48" s="20"/>
      <c r="AI48" s="20"/>
      <c r="AJ48" s="20"/>
      <c r="AK48" s="20"/>
      <c r="AL48" s="20"/>
      <c r="AM48" s="20"/>
      <c r="AN48" s="20"/>
      <c r="AO48" s="20"/>
      <c r="AP48" s="20"/>
      <c r="AQ48" s="20"/>
      <c r="AR48" s="20"/>
      <c r="AS48" s="20"/>
      <c r="AT48" s="20"/>
      <c r="AU48" s="20"/>
      <c r="AV48" s="20"/>
      <c r="AW48" s="20"/>
      <c r="AX48" s="20"/>
      <c r="AY48" s="20"/>
      <c r="AZ48" s="20"/>
      <c r="BA48" s="20"/>
      <c r="BB48" s="20"/>
      <c r="BC48" s="20"/>
      <c r="BD48" s="20"/>
      <c r="BE48" s="20"/>
      <c r="BF48" s="20"/>
      <c r="BG48" s="20"/>
      <c r="BH48" s="20"/>
      <c r="BI48" s="20"/>
      <c r="BJ48" s="20"/>
      <c r="BK48" s="20"/>
    </row>
    <row r="49" spans="4:61">
      <c r="AB49" s="21"/>
      <c r="AC49" s="23"/>
      <c r="AD49" s="23"/>
      <c r="AE49" s="23"/>
      <c r="AF49" s="20"/>
      <c r="AG49" s="20"/>
      <c r="AH49" s="20"/>
      <c r="AI49" s="20"/>
      <c r="AJ49" s="20"/>
      <c r="AK49" s="20"/>
      <c r="AL49" s="20"/>
      <c r="AM49" s="20"/>
      <c r="AN49" s="20"/>
      <c r="AO49" s="20"/>
      <c r="AP49" s="20"/>
      <c r="AQ49" s="20"/>
      <c r="AR49" s="20"/>
      <c r="AS49" s="20"/>
      <c r="AT49" s="20"/>
      <c r="AU49" s="20"/>
      <c r="AV49" s="20"/>
      <c r="AW49" s="2"/>
      <c r="AX49" s="3"/>
      <c r="AY49" s="3"/>
      <c r="AZ49" s="3"/>
      <c r="BA49" s="3"/>
      <c r="BB49" s="3"/>
      <c r="BC49" s="3"/>
      <c r="BD49" s="3"/>
      <c r="BE49" s="3"/>
      <c r="BF49" s="3"/>
      <c r="BG49" s="3"/>
      <c r="BH49" s="3"/>
      <c r="BI49" s="3"/>
    </row>
    <row r="50" spans="4:61">
      <c r="AB50" s="21"/>
      <c r="AC50" s="23"/>
      <c r="AD50" s="23"/>
      <c r="AE50" s="23"/>
      <c r="AF50" s="20"/>
      <c r="AG50" s="20"/>
      <c r="AH50" s="20"/>
      <c r="AI50" s="20"/>
      <c r="AJ50" s="20"/>
      <c r="AK50" s="20"/>
      <c r="AL50" s="20"/>
      <c r="AM50" s="20"/>
      <c r="AN50" s="20"/>
      <c r="AO50" s="20"/>
      <c r="AP50" s="20"/>
      <c r="AQ50" s="20"/>
      <c r="AR50" s="20"/>
      <c r="AS50" s="20"/>
      <c r="AT50" s="20"/>
      <c r="AU50" s="20"/>
      <c r="AV50" s="20"/>
      <c r="AW50" s="1"/>
    </row>
    <row r="51" spans="4:61">
      <c r="AB51" s="21"/>
      <c r="AC51" s="23"/>
      <c r="AD51" s="23"/>
      <c r="AE51" s="23"/>
      <c r="AF51" s="20"/>
      <c r="AG51" s="20"/>
      <c r="AH51" s="20"/>
      <c r="AI51" s="20"/>
      <c r="AJ51" s="20"/>
      <c r="AK51" s="20"/>
      <c r="AL51" s="20"/>
      <c r="AM51" s="20"/>
      <c r="AN51" s="20"/>
      <c r="AO51" s="20"/>
      <c r="AP51" s="20"/>
      <c r="AQ51" s="20"/>
      <c r="AR51" s="20"/>
      <c r="AS51" s="20"/>
      <c r="AT51" s="20"/>
      <c r="AU51" s="20"/>
      <c r="AV51" s="20"/>
      <c r="AW51" s="1"/>
    </row>
    <row r="52" spans="4:61" ht="18">
      <c r="AB52" s="21"/>
      <c r="AC52" s="23"/>
      <c r="AD52" s="24" t="s">
        <v>2</v>
      </c>
      <c r="AE52" s="23"/>
      <c r="AF52" s="20"/>
      <c r="AG52" s="20"/>
      <c r="AH52" s="20"/>
      <c r="AI52" s="25" t="s">
        <v>0</v>
      </c>
      <c r="AJ52" s="20"/>
      <c r="AK52" s="20"/>
      <c r="AL52" s="20"/>
      <c r="AM52" s="20"/>
      <c r="AN52" s="20"/>
      <c r="AO52" s="20"/>
      <c r="AP52" s="20"/>
      <c r="AQ52" s="20"/>
      <c r="AR52" s="20"/>
      <c r="AS52" s="20"/>
      <c r="AT52" s="20"/>
      <c r="AU52" s="20"/>
      <c r="AV52" s="20"/>
      <c r="AW52" s="1"/>
    </row>
    <row r="53" spans="4:61">
      <c r="AB53" s="21"/>
      <c r="AC53" s="20"/>
      <c r="AD53" s="20"/>
      <c r="AE53" s="20"/>
      <c r="AF53" s="20"/>
      <c r="AG53" s="20"/>
      <c r="AH53" s="20"/>
      <c r="AI53" s="20"/>
      <c r="AJ53" s="20"/>
      <c r="AK53" s="20"/>
      <c r="AL53" s="20"/>
      <c r="AM53" s="20"/>
      <c r="AN53" s="20"/>
      <c r="AO53" s="20"/>
      <c r="AP53" s="20"/>
      <c r="AQ53" s="20"/>
      <c r="AR53" s="20"/>
      <c r="AS53" s="20"/>
      <c r="AT53" s="20"/>
      <c r="AU53" s="20"/>
      <c r="AV53" s="23"/>
      <c r="AW53" s="1"/>
      <c r="AX53" s="4"/>
      <c r="AY53" s="4"/>
      <c r="AZ53" s="4"/>
      <c r="BA53" s="4"/>
      <c r="BB53" s="4"/>
      <c r="BC53" s="4"/>
      <c r="BD53" s="4"/>
      <c r="BE53" s="4"/>
      <c r="BF53" s="4"/>
      <c r="BG53" s="4"/>
      <c r="BH53" s="4"/>
    </row>
    <row r="54" spans="4:61">
      <c r="D54" s="32"/>
      <c r="AB54" s="21"/>
      <c r="AC54" s="20"/>
      <c r="AD54" s="20"/>
      <c r="AE54" s="20"/>
      <c r="AF54" s="20"/>
      <c r="AG54" s="20"/>
      <c r="AH54" s="20"/>
      <c r="AI54" s="20"/>
      <c r="AJ54" s="20"/>
      <c r="AK54" s="20" t="s">
        <v>1</v>
      </c>
      <c r="AL54" s="20"/>
      <c r="AM54" s="20"/>
      <c r="AN54" s="20"/>
      <c r="AO54" s="20"/>
      <c r="AP54" s="20"/>
      <c r="AQ54" s="20"/>
      <c r="AR54" s="20"/>
      <c r="AS54" s="20"/>
      <c r="AT54" s="20"/>
      <c r="AU54" s="20"/>
      <c r="AV54" s="26"/>
    </row>
    <row r="55" spans="4:61">
      <c r="AB55" s="21"/>
      <c r="AC55" s="20"/>
      <c r="AD55" s="20"/>
      <c r="AE55" s="20"/>
      <c r="AF55" s="20"/>
      <c r="AG55" s="20"/>
      <c r="AH55" s="20"/>
      <c r="AI55" s="20"/>
      <c r="AJ55" s="20"/>
      <c r="AK55" s="20"/>
      <c r="AL55" s="20"/>
      <c r="AM55" s="20"/>
      <c r="AN55" s="20"/>
      <c r="AO55" s="20"/>
      <c r="AP55" s="20"/>
      <c r="AQ55" s="20"/>
      <c r="AR55" s="20"/>
      <c r="AS55" s="20"/>
      <c r="AT55" s="20"/>
      <c r="AU55" s="20"/>
      <c r="AV55" s="26"/>
    </row>
    <row r="56" spans="4:61">
      <c r="D56" s="33"/>
      <c r="AB56" s="21"/>
      <c r="AC56" s="20"/>
      <c r="AD56" s="20"/>
      <c r="AE56" s="20"/>
      <c r="AF56" s="20"/>
      <c r="AG56" s="20"/>
      <c r="AH56" s="20"/>
      <c r="AI56" s="20"/>
      <c r="AJ56" s="20"/>
      <c r="AK56" s="20"/>
      <c r="AL56" s="20"/>
      <c r="AM56" s="20"/>
      <c r="AN56" s="20"/>
      <c r="AO56" s="20"/>
      <c r="AP56" s="20"/>
      <c r="AQ56" s="20"/>
      <c r="AR56" s="20"/>
      <c r="AS56" s="20"/>
      <c r="AT56" s="20"/>
      <c r="AU56" s="20"/>
      <c r="AV56" s="26"/>
    </row>
    <row r="57" spans="4:61">
      <c r="AB57" s="21"/>
      <c r="AC57" s="20"/>
      <c r="AD57" s="20"/>
      <c r="AE57" s="20"/>
      <c r="AF57" s="20"/>
      <c r="AG57" s="20"/>
      <c r="AH57" s="20"/>
      <c r="AI57" s="20"/>
      <c r="AJ57" s="20"/>
      <c r="AK57" s="20"/>
      <c r="AL57" s="20"/>
      <c r="AM57" s="20"/>
      <c r="AN57" s="20"/>
      <c r="AO57" s="20"/>
      <c r="AP57" s="20"/>
      <c r="AQ57" s="20"/>
      <c r="AR57" s="20"/>
      <c r="AS57" s="20"/>
      <c r="AT57" s="20"/>
      <c r="AU57" s="20"/>
      <c r="AV57" s="26"/>
    </row>
    <row r="58" spans="4:61">
      <c r="AB58" s="21"/>
      <c r="AC58" s="20"/>
      <c r="AD58" s="20"/>
      <c r="AE58" s="20"/>
      <c r="AF58" s="20"/>
      <c r="AG58" s="20"/>
      <c r="AH58" s="20"/>
      <c r="AI58" s="20"/>
      <c r="AJ58" s="20"/>
      <c r="AK58" s="20"/>
      <c r="AL58" s="20"/>
      <c r="AM58" s="20"/>
      <c r="AN58" s="20"/>
      <c r="AO58" s="20"/>
      <c r="AP58" s="20"/>
      <c r="AQ58" s="20"/>
      <c r="AR58" s="20"/>
      <c r="AS58" s="20"/>
      <c r="AT58" s="20"/>
      <c r="AU58" s="20"/>
      <c r="AV58" s="26"/>
    </row>
    <row r="59" spans="4:61">
      <c r="AB59" s="21"/>
      <c r="AC59" s="20"/>
      <c r="AD59" s="20"/>
      <c r="AE59" s="20"/>
      <c r="AF59" s="20"/>
      <c r="AG59" s="20"/>
      <c r="AH59" s="20"/>
      <c r="AI59" s="20"/>
      <c r="AJ59" s="20"/>
      <c r="AK59" s="20"/>
      <c r="AL59" s="20"/>
      <c r="AM59" s="20"/>
      <c r="AN59" s="20"/>
      <c r="AO59" s="20"/>
      <c r="AP59" s="20"/>
      <c r="AQ59" s="20"/>
      <c r="AR59" s="20"/>
      <c r="AS59" s="20"/>
      <c r="AT59" s="20"/>
      <c r="AU59" s="20"/>
      <c r="AV59" s="26"/>
    </row>
    <row r="60" spans="4:61">
      <c r="AB60" s="21"/>
      <c r="AC60" s="20"/>
      <c r="AD60" s="20"/>
      <c r="AE60" s="20"/>
      <c r="AF60" s="20"/>
      <c r="AG60" s="20"/>
      <c r="AH60" s="20"/>
      <c r="AI60" s="20"/>
      <c r="AJ60" s="20"/>
      <c r="AK60" s="20"/>
      <c r="AL60" s="20"/>
      <c r="AM60" s="20"/>
      <c r="AN60" s="20"/>
      <c r="AO60" s="20"/>
      <c r="AP60" s="20"/>
      <c r="AQ60" s="20"/>
      <c r="AR60" s="20"/>
      <c r="AS60" s="20"/>
      <c r="AT60" s="20"/>
      <c r="AU60" s="20"/>
      <c r="AV60" s="26"/>
    </row>
    <row r="61" spans="4:61">
      <c r="AB61" s="21"/>
      <c r="AC61" s="20"/>
      <c r="AD61" s="20"/>
      <c r="AE61" s="20"/>
      <c r="AF61" s="20"/>
      <c r="AG61" s="20"/>
      <c r="AH61" s="20"/>
      <c r="AI61" s="20"/>
      <c r="AJ61" s="20"/>
      <c r="AK61" s="20"/>
      <c r="AL61" s="20"/>
      <c r="AM61" s="20"/>
      <c r="AN61" s="20"/>
      <c r="AO61" s="20"/>
      <c r="AP61" s="20"/>
      <c r="AQ61" s="20"/>
      <c r="AR61" s="27"/>
      <c r="AS61" s="27"/>
      <c r="AT61" s="27"/>
      <c r="AU61" s="27"/>
      <c r="AV61" s="28"/>
    </row>
    <row r="62" spans="4:61">
      <c r="D62" s="33"/>
      <c r="AB62" s="3"/>
      <c r="AC62" s="3"/>
      <c r="AD62" s="3"/>
      <c r="AE62" s="3"/>
      <c r="AF62" s="3"/>
      <c r="AG62" s="3"/>
      <c r="AH62" s="3"/>
      <c r="AI62" s="3"/>
      <c r="AJ62" s="3"/>
      <c r="AK62" s="3"/>
      <c r="AL62" s="3"/>
      <c r="AM62" s="3"/>
      <c r="AN62" s="3"/>
      <c r="AO62" s="3"/>
      <c r="AP62" s="3"/>
      <c r="AQ62" s="3"/>
    </row>
    <row r="64" spans="4:61">
      <c r="D64" s="33"/>
    </row>
    <row r="67" spans="4:4">
      <c r="D67" s="33"/>
    </row>
  </sheetData>
  <pageMargins left="0.45" right="0.45" top="0.5" bottom="0.5" header="0.3" footer="0.3"/>
  <pageSetup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3</vt:i4>
      </vt:variant>
    </vt:vector>
  </HeadingPairs>
  <TitlesOfParts>
    <vt:vector size="17" baseType="lpstr">
      <vt:lpstr>Sheet1</vt:lpstr>
      <vt:lpstr>Sheet2</vt:lpstr>
      <vt:lpstr>Before Construction</vt:lpstr>
      <vt:lpstr>After Removal</vt:lpstr>
      <vt:lpstr>Tool Room Erected</vt:lpstr>
      <vt:lpstr>Garage</vt:lpstr>
      <vt:lpstr>Finished Garage1</vt:lpstr>
      <vt:lpstr>Roof</vt:lpstr>
      <vt:lpstr>Attic</vt:lpstr>
      <vt:lpstr>Sheet3</vt:lpstr>
      <vt:lpstr>Actual Measurements</vt:lpstr>
      <vt:lpstr>Sheet4</vt:lpstr>
      <vt:lpstr>Sheet5</vt:lpstr>
      <vt:lpstr>Sheet6</vt:lpstr>
      <vt:lpstr>Attic!Print_Area</vt:lpstr>
      <vt:lpstr>'Finished Garage1'!Print_Area</vt:lpstr>
      <vt:lpstr>Sheet4!Print_Area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Carlton</dc:creator>
  <cp:lastModifiedBy>Carlton</cp:lastModifiedBy>
  <cp:lastPrinted>2008-02-28T12:42:28Z</cp:lastPrinted>
  <dcterms:created xsi:type="dcterms:W3CDTF">2007-04-10T23:27:04Z</dcterms:created>
  <dcterms:modified xsi:type="dcterms:W3CDTF">2008-09-18T12:28:59Z</dcterms:modified>
</cp:coreProperties>
</file>