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5" windowWidth="15255" windowHeight="7650" activeTab="2"/>
  </bookViews>
  <sheets>
    <sheet name="Raw Data" sheetId="4" r:id="rId1"/>
    <sheet name="2007 Bars" sheetId="2" r:id="rId2"/>
    <sheet name="2010 Bars" sheetId="6" r:id="rId3"/>
    <sheet name="2007 Traffic" sheetId="3" r:id="rId4"/>
    <sheet name="Sheet4" sheetId="5" r:id="rId5"/>
  </sheets>
  <calcPr calcId="144525"/>
</workbook>
</file>

<file path=xl/calcChain.xml><?xml version="1.0" encoding="utf-8"?>
<calcChain xmlns="http://schemas.openxmlformats.org/spreadsheetml/2006/main">
  <c r="E33" i="6" l="1"/>
  <c r="E32" i="6"/>
  <c r="F32" i="6" s="1"/>
  <c r="E31" i="6"/>
  <c r="F31" i="6" s="1"/>
  <c r="E29" i="6"/>
  <c r="F29" i="6" s="1"/>
  <c r="F28" i="6"/>
  <c r="E28" i="6"/>
  <c r="E27" i="6"/>
  <c r="F27" i="6" s="1"/>
  <c r="E26" i="6"/>
  <c r="F26" i="6" s="1"/>
  <c r="E25" i="6"/>
  <c r="F25" i="6" s="1"/>
  <c r="F24" i="6"/>
  <c r="E24" i="6"/>
  <c r="E23" i="6"/>
  <c r="F23" i="6" s="1"/>
  <c r="E22" i="6"/>
  <c r="F22" i="6" s="1"/>
  <c r="E21" i="6"/>
  <c r="F21" i="6" s="1"/>
  <c r="F20" i="6"/>
  <c r="E20" i="6"/>
  <c r="E19" i="6"/>
  <c r="F19" i="6" s="1"/>
  <c r="E18" i="6"/>
  <c r="F18" i="6" s="1"/>
  <c r="E17" i="6"/>
  <c r="F17" i="6" s="1"/>
  <c r="F16" i="6"/>
  <c r="E16" i="6"/>
  <c r="E15" i="6"/>
  <c r="F15" i="6" s="1"/>
  <c r="E14" i="6"/>
  <c r="F14" i="6" s="1"/>
  <c r="E13" i="6"/>
  <c r="F13" i="6" s="1"/>
  <c r="F12" i="6"/>
  <c r="E12" i="6"/>
  <c r="E11" i="6"/>
  <c r="F11" i="6" s="1"/>
  <c r="E10" i="6"/>
  <c r="F10" i="6" s="1"/>
  <c r="E9" i="6"/>
  <c r="F9" i="6" s="1"/>
  <c r="F8" i="6"/>
  <c r="E8" i="6"/>
  <c r="E7" i="6"/>
  <c r="F7" i="6" s="1"/>
  <c r="E6" i="6"/>
  <c r="F6" i="6" s="1"/>
  <c r="E5" i="6"/>
  <c r="F5" i="6" s="1"/>
  <c r="B13" i="5"/>
  <c r="C13" i="5"/>
  <c r="D3" i="5"/>
  <c r="D4" i="5"/>
  <c r="D5" i="5"/>
  <c r="D6" i="5"/>
  <c r="D7" i="5"/>
  <c r="D8" i="5"/>
  <c r="D9" i="5"/>
  <c r="D10" i="5"/>
  <c r="D11" i="5"/>
  <c r="D12" i="5"/>
  <c r="E33" i="3"/>
  <c r="F33" i="3" s="1"/>
  <c r="E32" i="3"/>
  <c r="F32" i="3" s="1"/>
  <c r="E31" i="3"/>
  <c r="F31" i="3" s="1"/>
  <c r="E29" i="3"/>
  <c r="F29" i="3" s="1"/>
  <c r="G29" i="3" s="1"/>
  <c r="E28" i="3"/>
  <c r="F28" i="3" s="1"/>
  <c r="G28" i="3" s="1"/>
  <c r="E27" i="3"/>
  <c r="F27" i="3" s="1"/>
  <c r="G27" i="3" s="1"/>
  <c r="E26" i="3"/>
  <c r="F26" i="3" s="1"/>
  <c r="G26" i="3" s="1"/>
  <c r="F25" i="3"/>
  <c r="G25" i="3" s="1"/>
  <c r="E25" i="3"/>
  <c r="E24" i="3"/>
  <c r="F24" i="3" s="1"/>
  <c r="G24" i="3" s="1"/>
  <c r="E23" i="3"/>
  <c r="F23" i="3" s="1"/>
  <c r="G23" i="3" s="1"/>
  <c r="E22" i="3"/>
  <c r="F22" i="3" s="1"/>
  <c r="G22" i="3" s="1"/>
  <c r="E21" i="3"/>
  <c r="F21" i="3" s="1"/>
  <c r="G21" i="3" s="1"/>
  <c r="E20" i="3"/>
  <c r="F20" i="3" s="1"/>
  <c r="G20" i="3" s="1"/>
  <c r="E19" i="3"/>
  <c r="F19" i="3" s="1"/>
  <c r="G19" i="3" s="1"/>
  <c r="E18" i="3"/>
  <c r="F18" i="3" s="1"/>
  <c r="G18" i="3" s="1"/>
  <c r="F17" i="3"/>
  <c r="G17" i="3" s="1"/>
  <c r="E17" i="3"/>
  <c r="E16" i="3"/>
  <c r="F16" i="3" s="1"/>
  <c r="G16" i="3" s="1"/>
  <c r="E15" i="3"/>
  <c r="F15" i="3" s="1"/>
  <c r="G15" i="3" s="1"/>
  <c r="E14" i="3"/>
  <c r="F14" i="3" s="1"/>
  <c r="G14" i="3" s="1"/>
  <c r="E13" i="3"/>
  <c r="F13" i="3" s="1"/>
  <c r="G13" i="3" s="1"/>
  <c r="E12" i="3"/>
  <c r="F12" i="3" s="1"/>
  <c r="G12" i="3" s="1"/>
  <c r="E11" i="3"/>
  <c r="F11" i="3" s="1"/>
  <c r="G11" i="3" s="1"/>
  <c r="E10" i="3"/>
  <c r="F10" i="3" s="1"/>
  <c r="G10" i="3" s="1"/>
  <c r="F9" i="3"/>
  <c r="G9" i="3" s="1"/>
  <c r="E9" i="3"/>
  <c r="E8" i="3"/>
  <c r="F8" i="3" s="1"/>
  <c r="G8" i="3" s="1"/>
  <c r="E7" i="3"/>
  <c r="F7" i="3" s="1"/>
  <c r="G7" i="3" s="1"/>
  <c r="E6" i="3"/>
  <c r="F6" i="3" s="1"/>
  <c r="G6" i="3" s="1"/>
  <c r="E5" i="3"/>
  <c r="F5" i="3" s="1"/>
  <c r="G5" i="3" s="1"/>
  <c r="G6" i="2"/>
  <c r="G10" i="2"/>
  <c r="G14" i="2"/>
  <c r="G18" i="2"/>
  <c r="G22" i="2"/>
  <c r="G24" i="2"/>
  <c r="G26" i="2"/>
  <c r="G28" i="2"/>
  <c r="E33" i="2"/>
  <c r="F33" i="2" s="1"/>
  <c r="E32" i="2"/>
  <c r="F32" i="2" s="1"/>
  <c r="E31" i="2"/>
  <c r="F31" i="2" s="1"/>
  <c r="E29" i="2"/>
  <c r="F29" i="2" s="1"/>
  <c r="G29" i="2" s="1"/>
  <c r="E28" i="2"/>
  <c r="F28" i="2" s="1"/>
  <c r="E27" i="2"/>
  <c r="F27" i="2" s="1"/>
  <c r="G27" i="2" s="1"/>
  <c r="E26" i="2"/>
  <c r="F26" i="2" s="1"/>
  <c r="E25" i="2"/>
  <c r="F25" i="2" s="1"/>
  <c r="G25" i="2" s="1"/>
  <c r="E24" i="2"/>
  <c r="F24" i="2" s="1"/>
  <c r="E23" i="2"/>
  <c r="F23" i="2" s="1"/>
  <c r="G23" i="2" s="1"/>
  <c r="E22" i="2"/>
  <c r="F22" i="2" s="1"/>
  <c r="E21" i="2"/>
  <c r="F21" i="2" s="1"/>
  <c r="G21" i="2" s="1"/>
  <c r="E20" i="2"/>
  <c r="F20" i="2" s="1"/>
  <c r="G20" i="2" s="1"/>
  <c r="E19" i="2"/>
  <c r="F19" i="2" s="1"/>
  <c r="G19" i="2" s="1"/>
  <c r="E18" i="2"/>
  <c r="F18" i="2" s="1"/>
  <c r="E17" i="2"/>
  <c r="F17" i="2" s="1"/>
  <c r="G17" i="2" s="1"/>
  <c r="E16" i="2"/>
  <c r="F16" i="2" s="1"/>
  <c r="G16" i="2" s="1"/>
  <c r="E15" i="2"/>
  <c r="F15" i="2" s="1"/>
  <c r="G15" i="2" s="1"/>
  <c r="E14" i="2"/>
  <c r="F14" i="2" s="1"/>
  <c r="E13" i="2"/>
  <c r="F13" i="2" s="1"/>
  <c r="G13" i="2" s="1"/>
  <c r="E12" i="2"/>
  <c r="F12" i="2" s="1"/>
  <c r="G12" i="2" s="1"/>
  <c r="E11" i="2"/>
  <c r="F11" i="2" s="1"/>
  <c r="G11" i="2" s="1"/>
  <c r="E10" i="2"/>
  <c r="F10" i="2" s="1"/>
  <c r="E9" i="2"/>
  <c r="F9" i="2" s="1"/>
  <c r="G9" i="2" s="1"/>
  <c r="E8" i="2"/>
  <c r="F8" i="2" s="1"/>
  <c r="G8" i="2" s="1"/>
  <c r="E7" i="2"/>
  <c r="F7" i="2" s="1"/>
  <c r="G7" i="2" s="1"/>
  <c r="E6" i="2"/>
  <c r="F6" i="2" s="1"/>
  <c r="E5" i="2"/>
  <c r="D35" i="4"/>
  <c r="G6" i="4"/>
  <c r="C6" i="4" s="1"/>
  <c r="E6" i="4" s="1"/>
  <c r="F6" i="4" s="1"/>
  <c r="G7" i="4"/>
  <c r="C7" i="4" s="1"/>
  <c r="E7" i="4" s="1"/>
  <c r="F7" i="4" s="1"/>
  <c r="G8" i="4"/>
  <c r="C8" i="4" s="1"/>
  <c r="E8" i="4" s="1"/>
  <c r="F8" i="4" s="1"/>
  <c r="G9" i="4"/>
  <c r="C9" i="4" s="1"/>
  <c r="E9" i="4" s="1"/>
  <c r="F9" i="4" s="1"/>
  <c r="G10" i="4"/>
  <c r="C10" i="4" s="1"/>
  <c r="E10" i="4" s="1"/>
  <c r="F10" i="4" s="1"/>
  <c r="G11" i="4"/>
  <c r="C11" i="4" s="1"/>
  <c r="E11" i="4" s="1"/>
  <c r="F11" i="4" s="1"/>
  <c r="G12" i="4"/>
  <c r="C12" i="4" s="1"/>
  <c r="E12" i="4" s="1"/>
  <c r="F12" i="4" s="1"/>
  <c r="G13" i="4"/>
  <c r="C13" i="4" s="1"/>
  <c r="E13" i="4" s="1"/>
  <c r="F13" i="4" s="1"/>
  <c r="G14" i="4"/>
  <c r="C14" i="4" s="1"/>
  <c r="E14" i="4" s="1"/>
  <c r="F14" i="4" s="1"/>
  <c r="G15" i="4"/>
  <c r="C15" i="4" s="1"/>
  <c r="E15" i="4" s="1"/>
  <c r="F15" i="4" s="1"/>
  <c r="G16" i="4"/>
  <c r="C16" i="4" s="1"/>
  <c r="E16" i="4" s="1"/>
  <c r="F16" i="4" s="1"/>
  <c r="G17" i="4"/>
  <c r="C17" i="4" s="1"/>
  <c r="E17" i="4" s="1"/>
  <c r="F17" i="4" s="1"/>
  <c r="G18" i="4"/>
  <c r="C18" i="4" s="1"/>
  <c r="E18" i="4" s="1"/>
  <c r="F18" i="4" s="1"/>
  <c r="G19" i="4"/>
  <c r="C19" i="4" s="1"/>
  <c r="E19" i="4" s="1"/>
  <c r="F19" i="4" s="1"/>
  <c r="G20" i="4"/>
  <c r="C20" i="4" s="1"/>
  <c r="E20" i="4" s="1"/>
  <c r="F20" i="4" s="1"/>
  <c r="G21" i="4"/>
  <c r="C21" i="4" s="1"/>
  <c r="E21" i="4" s="1"/>
  <c r="F21" i="4" s="1"/>
  <c r="G22" i="4"/>
  <c r="C22" i="4" s="1"/>
  <c r="E22" i="4" s="1"/>
  <c r="F22" i="4" s="1"/>
  <c r="G23" i="4"/>
  <c r="C23" i="4" s="1"/>
  <c r="E23" i="4" s="1"/>
  <c r="F23" i="4" s="1"/>
  <c r="G24" i="4"/>
  <c r="C24" i="4" s="1"/>
  <c r="E24" i="4" s="1"/>
  <c r="F24" i="4" s="1"/>
  <c r="G25" i="4"/>
  <c r="C25" i="4" s="1"/>
  <c r="E25" i="4" s="1"/>
  <c r="F25" i="4" s="1"/>
  <c r="G26" i="4"/>
  <c r="C26" i="4" s="1"/>
  <c r="E26" i="4" s="1"/>
  <c r="F26" i="4" s="1"/>
  <c r="G27" i="4"/>
  <c r="C27" i="4" s="1"/>
  <c r="E27" i="4" s="1"/>
  <c r="F27" i="4" s="1"/>
  <c r="G28" i="4"/>
  <c r="C28" i="4" s="1"/>
  <c r="E28" i="4" s="1"/>
  <c r="F28" i="4" s="1"/>
  <c r="G29" i="4"/>
  <c r="C29" i="4" s="1"/>
  <c r="E29" i="4" s="1"/>
  <c r="F29" i="4" s="1"/>
  <c r="G31" i="4"/>
  <c r="C31" i="4" s="1"/>
  <c r="E31" i="4" s="1"/>
  <c r="F31" i="4" s="1"/>
  <c r="G32" i="4"/>
  <c r="C32" i="4" s="1"/>
  <c r="E32" i="4" s="1"/>
  <c r="F32" i="4" s="1"/>
  <c r="G33" i="4"/>
  <c r="C33" i="4" s="1"/>
  <c r="E33" i="4" s="1"/>
  <c r="F33" i="4" s="1"/>
  <c r="G5" i="4"/>
  <c r="C5" i="4" s="1"/>
  <c r="E5" i="4" s="1"/>
  <c r="F5" i="4" s="1"/>
  <c r="E35" i="6" l="1"/>
  <c r="F33" i="6"/>
  <c r="E35" i="3"/>
  <c r="D13" i="5"/>
  <c r="E35" i="2"/>
  <c r="F5" i="2"/>
  <c r="G5" i="2" s="1"/>
  <c r="G35" i="4"/>
  <c r="E35" i="4"/>
  <c r="C35" i="4"/>
</calcChain>
</file>

<file path=xl/sharedStrings.xml><?xml version="1.0" encoding="utf-8"?>
<sst xmlns="http://schemas.openxmlformats.org/spreadsheetml/2006/main" count="163" uniqueCount="39">
  <si>
    <t>Expense:</t>
  </si>
  <si>
    <t>AUTOMOBILE EXPENSE</t>
  </si>
  <si>
    <t>BANK SERVICE CHARGES</t>
  </si>
  <si>
    <t>CONFERENCE REGISTRATION FEES</t>
  </si>
  <si>
    <t>CONTRACT LABOR</t>
  </si>
  <si>
    <t>CONTRIBUTIONS</t>
  </si>
  <si>
    <t>DUES AND SUBSCRIPTIONS</t>
  </si>
  <si>
    <t>EQUIPMENT PURCHASE</t>
  </si>
  <si>
    <t>EQUIPMENT RENTAL</t>
  </si>
  <si>
    <t>HARDWARE PURCHASE</t>
  </si>
  <si>
    <t>INSURANCE</t>
  </si>
  <si>
    <t>MARKETING GIVEAWAYS</t>
  </si>
  <si>
    <t>MEMBERSHIPS</t>
  </si>
  <si>
    <t>MISCELLANEOUS</t>
  </si>
  <si>
    <t>OFFICE SUPPLIES</t>
  </si>
  <si>
    <t>ONLINE COMPUTER SERVICES</t>
  </si>
  <si>
    <t>OUTSIDE SERVICES</t>
  </si>
  <si>
    <t>PARTNER SALARY DRAW</t>
  </si>
  <si>
    <t>POSTAGE AND DELIVERY</t>
  </si>
  <si>
    <t>PRINTING AND REPRODUCTION</t>
  </si>
  <si>
    <t>PURCHASE - THE ACCOUNTING LIBRA</t>
  </si>
  <si>
    <t>PURCHASES TAL- WEB STORE REPORT</t>
  </si>
  <si>
    <t>RENT</t>
  </si>
  <si>
    <t>REPAIRS</t>
  </si>
  <si>
    <t>SOFTWARE PURCHASE</t>
  </si>
  <si>
    <t>SSI-MISC</t>
  </si>
  <si>
    <t>TAXES</t>
  </si>
  <si>
    <t>FEDERAL</t>
  </si>
  <si>
    <t>STATE</t>
  </si>
  <si>
    <t>TOTAL TAXES</t>
  </si>
  <si>
    <t/>
  </si>
  <si>
    <t>TOTAL EXPENSES</t>
  </si>
  <si>
    <t>Budget</t>
  </si>
  <si>
    <t>Actual</t>
  </si>
  <si>
    <t>Difference</t>
  </si>
  <si>
    <t>% Difference</t>
  </si>
  <si>
    <t>Example of Using Data Bar Formatting</t>
  </si>
  <si>
    <t>difference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</si>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</sst>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5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26">
    <xf numFmtId="0" fontId="0" fillId="0" borderId="0" xfId="0"/>
    <xf numFmtId="49" fontId="3" fillId="0" borderId="0" xfId="0" quotePrefix="1" applyNumberFormat="1" applyFont="1" applyAlignment="1">
      <alignment horizontal="left"/>
    </xf>
    <xf numFmtId="49" fontId="3" fillId="0" borderId="0" xfId="0" applyNumberFormat="1" applyFont="1"/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 indent="1"/>
    </xf>
    <xf numFmtId="0" fontId="6" fillId="0" borderId="0" xfId="0" applyFont="1"/>
    <xf numFmtId="0" fontId="5" fillId="0" borderId="0" xfId="0" applyFont="1"/>
    <xf numFmtId="164" fontId="0" fillId="0" borderId="0" xfId="1" applyNumberFormat="1" applyFont="1"/>
    <xf numFmtId="0" fontId="7" fillId="0" borderId="0" xfId="0" quotePrefix="1" applyFont="1" applyAlignment="1">
      <alignment horizontal="left"/>
    </xf>
    <xf numFmtId="0" fontId="8" fillId="0" borderId="0" xfId="0" applyFont="1"/>
    <xf numFmtId="164" fontId="8" fillId="0" borderId="0" xfId="1" applyNumberFormat="1" applyFont="1"/>
    <xf numFmtId="9" fontId="8" fillId="0" borderId="0" xfId="2" applyFont="1"/>
    <xf numFmtId="43" fontId="9" fillId="0" borderId="3" xfId="1" quotePrefix="1" applyFont="1" applyBorder="1" applyAlignment="1">
      <alignment horizontal="center"/>
    </xf>
    <xf numFmtId="164" fontId="9" fillId="0" borderId="3" xfId="1" applyNumberFormat="1" applyFont="1" applyBorder="1" applyAlignment="1">
      <alignment horizontal="center"/>
    </xf>
    <xf numFmtId="164" fontId="11" fillId="0" borderId="0" xfId="1" applyNumberFormat="1" applyFont="1"/>
    <xf numFmtId="164" fontId="10" fillId="0" borderId="1" xfId="1" applyNumberFormat="1" applyFont="1" applyBorder="1"/>
    <xf numFmtId="164" fontId="11" fillId="0" borderId="2" xfId="1" applyNumberFormat="1" applyFont="1" applyBorder="1"/>
    <xf numFmtId="164" fontId="9" fillId="0" borderId="3" xfId="1" quotePrefix="1" applyNumberFormat="1" applyFont="1" applyBorder="1" applyAlignment="1">
      <alignment horizontal="center"/>
    </xf>
    <xf numFmtId="164" fontId="10" fillId="0" borderId="0" xfId="1" applyNumberFormat="1" applyFont="1"/>
    <xf numFmtId="164" fontId="0" fillId="0" borderId="0" xfId="0" applyNumberFormat="1"/>
    <xf numFmtId="0" fontId="2" fillId="0" borderId="0" xfId="0" applyFont="1"/>
    <xf numFmtId="43" fontId="2" fillId="0" borderId="0" xfId="1" applyFont="1"/>
    <xf numFmtId="164" fontId="12" fillId="0" borderId="2" xfId="1" applyNumberFormat="1" applyFont="1" applyBorder="1"/>
    <xf numFmtId="0" fontId="4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0" fontId="2" fillId="2" borderId="0" xfId="3"/>
  </cellXfs>
  <cellStyles count="4">
    <cellStyle name="60% - Accent4" xfId="3" builtinId="44"/>
    <cellStyle name="Comma" xfId="1" builtinId="3"/>
    <cellStyle name="Normal" xfId="0" builtinId="0"/>
    <cellStyle name="Percent" xfId="2" builtinId="5"/>
  </cellStyles>
  <dxfs count="28">
    <dxf>
      <font>
        <b/>
        <i/>
        <condense val="0"/>
        <extend val="0"/>
        <color indexed="17"/>
      </font>
    </dxf>
    <dxf>
      <font>
        <b/>
        <i/>
        <condense val="0"/>
        <extend val="0"/>
        <color indexed="17"/>
      </font>
    </dxf>
    <dxf>
      <font>
        <b/>
        <i/>
        <condense val="0"/>
        <extend val="0"/>
        <color indexed="17"/>
      </font>
    </dxf>
    <dxf>
      <font>
        <b/>
        <i/>
        <condense val="0"/>
        <extend val="0"/>
        <color indexed="17"/>
      </font>
    </dxf>
    <dxf>
      <font>
        <b/>
        <i/>
        <condense val="0"/>
        <extend val="0"/>
        <color indexed="17"/>
      </font>
    </dxf>
    <dxf>
      <font>
        <b/>
        <i/>
        <condense val="0"/>
        <extend val="0"/>
        <color indexed="17"/>
      </font>
    </dxf>
    <dxf>
      <font>
        <b/>
        <i/>
        <condense val="0"/>
        <extend val="0"/>
        <color indexed="17"/>
      </font>
    </dxf>
    <dxf>
      <font>
        <b/>
        <i/>
        <condense val="0"/>
        <extend val="0"/>
        <color indexed="17"/>
      </font>
    </dxf>
    <dxf>
      <font>
        <b/>
        <i/>
        <condense val="0"/>
        <extend val="0"/>
        <color indexed="17"/>
      </font>
    </dxf>
    <dxf>
      <font>
        <b/>
        <i/>
        <condense val="0"/>
        <extend val="0"/>
        <color indexed="17"/>
      </font>
    </dxf>
    <dxf>
      <font>
        <b/>
        <i/>
        <condense val="0"/>
        <extend val="0"/>
        <color indexed="17"/>
      </font>
    </dxf>
    <dxf>
      <font>
        <b/>
        <i/>
        <condense val="0"/>
        <extend val="0"/>
        <color indexed="17"/>
      </font>
    </dxf>
    <dxf>
      <font>
        <b/>
        <i/>
        <condense val="0"/>
        <extend val="0"/>
        <color indexed="17"/>
      </font>
    </dxf>
    <dxf>
      <font>
        <b/>
        <i/>
        <condense val="0"/>
        <extend val="0"/>
        <color indexed="17"/>
      </font>
    </dxf>
    <dxf>
      <font>
        <b/>
        <i/>
        <condense val="0"/>
        <extend val="0"/>
        <color indexed="17"/>
      </font>
    </dxf>
    <dxf>
      <font>
        <b/>
        <i/>
        <condense val="0"/>
        <extend val="0"/>
        <color indexed="17"/>
      </font>
    </dxf>
    <dxf>
      <font>
        <b/>
        <i/>
        <condense val="0"/>
        <extend val="0"/>
        <color indexed="17"/>
      </font>
    </dxf>
    <dxf>
      <font>
        <b/>
        <i/>
        <condense val="0"/>
        <extend val="0"/>
        <color indexed="17"/>
      </font>
    </dxf>
    <dxf>
      <font>
        <b/>
        <i/>
        <condense val="0"/>
        <extend val="0"/>
        <color indexed="17"/>
      </font>
    </dxf>
    <dxf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alignment horizontal="lef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30" formatCode="@"/>
      <alignment horizontal="left" vertical="bottom" textRotation="0" wrapText="0" relativeIndent="0" justifyLastLine="0" shrinkToFit="0" readingOrder="0"/>
    </dxf>
    <dxf>
      <numFmt numFmtId="164" formatCode="_(* #,##0_);_(* \(#,##0\);_(* &quot;-&quot;??_);_(@_)"/>
      <alignment horizontal="center" vertical="bottom" textRotation="0" wrapText="0" indent="0" justifyLastLine="0" shrinkToFit="0" readingOrder="0"/>
    </dxf>
    <dxf>
      <fill>
        <patternFill>
          <bgColor theme="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9" defaultPivotStyle="PivotStyleLight16">
    <tableStyle name="Carlton Test" pivot="0" count="2">
      <tableStyleElement type="firstColumnStripe" size="2"/>
      <tableStyleElement type="secondColumnStripe" size="5" dxfId="2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1" displayName="Table1" ref="A2:D13" totalsRowCount="1" headerRowDxfId="26">
  <autoFilter ref="A2:D12"/>
  <tableColumns count="4">
    <tableColumn id="1" name="Expense:" totalsRowLabel="Total" dataDxfId="25" totalsRowDxfId="24"/>
    <tableColumn id="2" name="Budget" totalsRowFunction="sum" dataDxfId="23" totalsRowDxfId="22" dataCellStyle="Comma"/>
    <tableColumn id="3" name="Actual" totalsRowFunction="sum" dataDxfId="21" totalsRowDxfId="20" dataCellStyle="Comma"/>
    <tableColumn id="4" name="difference" totalsRowFunction="sum" dataDxfId="19" dataCellStyle="Comma">
      <calculatedColumnFormula>Table1[[#This Row],[Actual]]-Table1[[#This Row],[Budget]]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showGridLines="0" workbookViewId="0">
      <selection activeCell="A20" sqref="A20"/>
    </sheetView>
  </sheetViews>
  <sheetFormatPr defaultRowHeight="15" x14ac:dyDescent="0.25"/>
  <cols>
    <col min="1" max="1" width="27.85546875" customWidth="1"/>
    <col min="3" max="5" width="13.140625" style="10" customWidth="1"/>
    <col min="6" max="6" width="13.140625" style="9" customWidth="1"/>
    <col min="7" max="7" width="9.140625" style="20"/>
  </cols>
  <sheetData>
    <row r="1" spans="1:7" ht="18.75" x14ac:dyDescent="0.3">
      <c r="A1" s="8" t="s">
        <v>36</v>
      </c>
    </row>
    <row r="4" spans="1:7" x14ac:dyDescent="0.25">
      <c r="A4" s="1" t="s">
        <v>0</v>
      </c>
      <c r="B4" s="2"/>
      <c r="C4" s="13" t="s">
        <v>32</v>
      </c>
      <c r="D4" s="13" t="s">
        <v>33</v>
      </c>
      <c r="E4" s="17" t="s">
        <v>34</v>
      </c>
      <c r="F4" s="12" t="s">
        <v>35</v>
      </c>
    </row>
    <row r="5" spans="1:7" x14ac:dyDescent="0.25">
      <c r="A5" s="3" t="s">
        <v>1</v>
      </c>
      <c r="B5" s="2"/>
      <c r="C5" s="18">
        <f ca="1">ROUND(D5*(1+G5),-2)</f>
        <v>37600</v>
      </c>
      <c r="D5" s="14">
        <v>38765</v>
      </c>
      <c r="E5" s="10">
        <f ca="1">C5-D5</f>
        <v>-1165</v>
      </c>
      <c r="F5" s="11">
        <f ca="1">E5/C5</f>
        <v>-3.0984042553191489E-2</v>
      </c>
      <c r="G5" s="21">
        <f ca="1">RANDBETWEEN(-30,30)/100</f>
        <v>-0.03</v>
      </c>
    </row>
    <row r="6" spans="1:7" x14ac:dyDescent="0.25">
      <c r="A6" s="3" t="s">
        <v>2</v>
      </c>
      <c r="B6" s="2"/>
      <c r="C6" s="18">
        <f t="shared" ref="C6:C33" ca="1" si="0">ROUND(D6*(1+G6),-2)</f>
        <v>1100</v>
      </c>
      <c r="D6" s="14">
        <v>940</v>
      </c>
      <c r="E6" s="10">
        <f t="shared" ref="E6:E33" ca="1" si="1">C6-D6</f>
        <v>160</v>
      </c>
      <c r="F6" s="11">
        <f t="shared" ref="F6:F33" ca="1" si="2">E6/C6</f>
        <v>0.14545454545454545</v>
      </c>
      <c r="G6" s="21">
        <f t="shared" ref="G6:G33" ca="1" si="3">RANDBETWEEN(-30,30)/100</f>
        <v>0.15</v>
      </c>
    </row>
    <row r="7" spans="1:7" x14ac:dyDescent="0.25">
      <c r="A7" s="3" t="s">
        <v>3</v>
      </c>
      <c r="B7" s="2"/>
      <c r="C7" s="18">
        <f t="shared" ca="1" si="0"/>
        <v>4600</v>
      </c>
      <c r="D7" s="14">
        <v>4000</v>
      </c>
      <c r="E7" s="10">
        <f t="shared" ca="1" si="1"/>
        <v>600</v>
      </c>
      <c r="F7" s="11">
        <f t="shared" ca="1" si="2"/>
        <v>0.13043478260869565</v>
      </c>
      <c r="G7" s="21">
        <f t="shared" ca="1" si="3"/>
        <v>0.14000000000000001</v>
      </c>
    </row>
    <row r="8" spans="1:7" x14ac:dyDescent="0.25">
      <c r="A8" s="3" t="s">
        <v>4</v>
      </c>
      <c r="B8" s="2"/>
      <c r="C8" s="18">
        <f t="shared" ca="1" si="0"/>
        <v>330500</v>
      </c>
      <c r="D8" s="14">
        <v>266548</v>
      </c>
      <c r="E8" s="10">
        <f t="shared" ca="1" si="1"/>
        <v>63952</v>
      </c>
      <c r="F8" s="11">
        <f t="shared" ca="1" si="2"/>
        <v>0.19350075642965203</v>
      </c>
      <c r="G8" s="21">
        <f t="shared" ca="1" si="3"/>
        <v>0.24</v>
      </c>
    </row>
    <row r="9" spans="1:7" x14ac:dyDescent="0.25">
      <c r="A9" s="3" t="s">
        <v>5</v>
      </c>
      <c r="B9" s="2"/>
      <c r="C9" s="18">
        <f t="shared" ca="1" si="0"/>
        <v>11800</v>
      </c>
      <c r="D9" s="14">
        <v>12825.3</v>
      </c>
      <c r="E9" s="10">
        <f t="shared" ca="1" si="1"/>
        <v>-1025.2999999999993</v>
      </c>
      <c r="F9" s="11">
        <f t="shared" ca="1" si="2"/>
        <v>-8.6889830508474514E-2</v>
      </c>
      <c r="G9" s="21">
        <f t="shared" ca="1" si="3"/>
        <v>-0.08</v>
      </c>
    </row>
    <row r="10" spans="1:7" x14ac:dyDescent="0.25">
      <c r="A10" s="3" t="s">
        <v>6</v>
      </c>
      <c r="B10" s="2"/>
      <c r="C10" s="18">
        <f t="shared" ca="1" si="0"/>
        <v>46000</v>
      </c>
      <c r="D10" s="14">
        <v>60511.3</v>
      </c>
      <c r="E10" s="10">
        <f t="shared" ca="1" si="1"/>
        <v>-14511.300000000003</v>
      </c>
      <c r="F10" s="11">
        <f t="shared" ca="1" si="2"/>
        <v>-0.31546304347826093</v>
      </c>
      <c r="G10" s="21">
        <f t="shared" ca="1" si="3"/>
        <v>-0.24</v>
      </c>
    </row>
    <row r="11" spans="1:7" x14ac:dyDescent="0.25">
      <c r="A11" s="3" t="s">
        <v>7</v>
      </c>
      <c r="B11" s="2"/>
      <c r="C11" s="18">
        <f t="shared" ca="1" si="0"/>
        <v>3300</v>
      </c>
      <c r="D11" s="14">
        <v>3709.6</v>
      </c>
      <c r="E11" s="10">
        <f t="shared" ca="1" si="1"/>
        <v>-409.59999999999991</v>
      </c>
      <c r="F11" s="11">
        <f t="shared" ca="1" si="2"/>
        <v>-0.12412121212121209</v>
      </c>
      <c r="G11" s="21">
        <f t="shared" ca="1" si="3"/>
        <v>-0.1</v>
      </c>
    </row>
    <row r="12" spans="1:7" x14ac:dyDescent="0.25">
      <c r="A12" s="3" t="s">
        <v>8</v>
      </c>
      <c r="B12" s="2"/>
      <c r="C12" s="18">
        <f t="shared" ca="1" si="0"/>
        <v>500</v>
      </c>
      <c r="D12" s="14">
        <v>654.09999999999991</v>
      </c>
      <c r="E12" s="10">
        <f t="shared" ca="1" si="1"/>
        <v>-154.09999999999991</v>
      </c>
      <c r="F12" s="11">
        <f t="shared" ca="1" si="2"/>
        <v>-0.30819999999999981</v>
      </c>
      <c r="G12" s="21">
        <f t="shared" ca="1" si="3"/>
        <v>-0.24</v>
      </c>
    </row>
    <row r="13" spans="1:7" x14ac:dyDescent="0.25">
      <c r="A13" s="3" t="s">
        <v>9</v>
      </c>
      <c r="B13" s="2"/>
      <c r="C13" s="18">
        <f t="shared" ca="1" si="0"/>
        <v>46600</v>
      </c>
      <c r="D13" s="14">
        <v>39500.5</v>
      </c>
      <c r="E13" s="10">
        <f t="shared" ca="1" si="1"/>
        <v>7099.5</v>
      </c>
      <c r="F13" s="11">
        <f t="shared" ca="1" si="2"/>
        <v>0.15234978540772531</v>
      </c>
      <c r="G13" s="21">
        <f t="shared" ca="1" si="3"/>
        <v>0.18</v>
      </c>
    </row>
    <row r="14" spans="1:7" x14ac:dyDescent="0.25">
      <c r="A14" s="3" t="s">
        <v>10</v>
      </c>
      <c r="B14" s="2"/>
      <c r="C14" s="18">
        <f t="shared" ca="1" si="0"/>
        <v>148600</v>
      </c>
      <c r="D14" s="14">
        <v>116970</v>
      </c>
      <c r="E14" s="10">
        <f t="shared" ca="1" si="1"/>
        <v>31630</v>
      </c>
      <c r="F14" s="11">
        <f t="shared" ca="1" si="2"/>
        <v>0.21285329744279946</v>
      </c>
      <c r="G14" s="21">
        <f t="shared" ca="1" si="3"/>
        <v>0.27</v>
      </c>
    </row>
    <row r="15" spans="1:7" x14ac:dyDescent="0.25">
      <c r="A15" s="3" t="s">
        <v>11</v>
      </c>
      <c r="B15" s="2"/>
      <c r="C15" s="18">
        <f t="shared" ca="1" si="0"/>
        <v>13900</v>
      </c>
      <c r="D15" s="14">
        <v>11848.699999999999</v>
      </c>
      <c r="E15" s="10">
        <f t="shared" ca="1" si="1"/>
        <v>2051.3000000000011</v>
      </c>
      <c r="F15" s="11">
        <f t="shared" ca="1" si="2"/>
        <v>0.1475755395683454</v>
      </c>
      <c r="G15" s="21">
        <f t="shared" ca="1" si="3"/>
        <v>0.17</v>
      </c>
    </row>
    <row r="16" spans="1:7" x14ac:dyDescent="0.25">
      <c r="A16" s="3" t="s">
        <v>12</v>
      </c>
      <c r="B16" s="2"/>
      <c r="C16" s="18">
        <f t="shared" ca="1" si="0"/>
        <v>700</v>
      </c>
      <c r="D16" s="14">
        <v>900</v>
      </c>
      <c r="E16" s="10">
        <f t="shared" ca="1" si="1"/>
        <v>-200</v>
      </c>
      <c r="F16" s="11">
        <f t="shared" ca="1" si="2"/>
        <v>-0.2857142857142857</v>
      </c>
      <c r="G16" s="21">
        <f t="shared" ca="1" si="3"/>
        <v>-0.21</v>
      </c>
    </row>
    <row r="17" spans="1:7" x14ac:dyDescent="0.25">
      <c r="A17" s="3" t="s">
        <v>13</v>
      </c>
      <c r="B17" s="2"/>
      <c r="C17" s="18">
        <f t="shared" ca="1" si="0"/>
        <v>224800</v>
      </c>
      <c r="D17" s="14">
        <v>210102.5</v>
      </c>
      <c r="E17" s="10">
        <f t="shared" ca="1" si="1"/>
        <v>14697.5</v>
      </c>
      <c r="F17" s="11">
        <f t="shared" ca="1" si="2"/>
        <v>6.5380338078291814E-2</v>
      </c>
      <c r="G17" s="21">
        <f t="shared" ca="1" si="3"/>
        <v>7.0000000000000007E-2</v>
      </c>
    </row>
    <row r="18" spans="1:7" x14ac:dyDescent="0.25">
      <c r="A18" s="3" t="s">
        <v>14</v>
      </c>
      <c r="B18" s="2"/>
      <c r="C18" s="18">
        <f t="shared" ca="1" si="0"/>
        <v>74800</v>
      </c>
      <c r="D18" s="14">
        <v>68618.3</v>
      </c>
      <c r="E18" s="10">
        <f t="shared" ca="1" si="1"/>
        <v>6181.6999999999971</v>
      </c>
      <c r="F18" s="11">
        <f t="shared" ca="1" si="2"/>
        <v>8.2643048128342209E-2</v>
      </c>
      <c r="G18" s="21">
        <f t="shared" ca="1" si="3"/>
        <v>0.09</v>
      </c>
    </row>
    <row r="19" spans="1:7" x14ac:dyDescent="0.25">
      <c r="A19" s="3" t="s">
        <v>15</v>
      </c>
      <c r="B19" s="2"/>
      <c r="C19" s="18">
        <f t="shared" ca="1" si="0"/>
        <v>44600</v>
      </c>
      <c r="D19" s="14">
        <v>57897.399999999994</v>
      </c>
      <c r="E19" s="10">
        <f t="shared" ca="1" si="1"/>
        <v>-13297.399999999994</v>
      </c>
      <c r="F19" s="11">
        <f t="shared" ca="1" si="2"/>
        <v>-0.29814798206278015</v>
      </c>
      <c r="G19" s="21">
        <f t="shared" ca="1" si="3"/>
        <v>-0.23</v>
      </c>
    </row>
    <row r="20" spans="1:7" x14ac:dyDescent="0.25">
      <c r="A20" s="3" t="s">
        <v>16</v>
      </c>
      <c r="B20" s="2"/>
      <c r="C20" s="18">
        <f t="shared" ca="1" si="0"/>
        <v>3800</v>
      </c>
      <c r="D20" s="14">
        <v>3915</v>
      </c>
      <c r="E20" s="10">
        <f t="shared" ca="1" si="1"/>
        <v>-115</v>
      </c>
      <c r="F20" s="11">
        <f t="shared" ca="1" si="2"/>
        <v>-3.0263157894736843E-2</v>
      </c>
      <c r="G20" s="21">
        <f t="shared" ca="1" si="3"/>
        <v>-0.02</v>
      </c>
    </row>
    <row r="21" spans="1:7" x14ac:dyDescent="0.25">
      <c r="A21" s="3" t="s">
        <v>17</v>
      </c>
      <c r="B21" s="2"/>
      <c r="C21" s="18">
        <f t="shared" ca="1" si="0"/>
        <v>1754400</v>
      </c>
      <c r="D21" s="14">
        <v>1720000</v>
      </c>
      <c r="E21" s="10">
        <f t="shared" ca="1" si="1"/>
        <v>34400</v>
      </c>
      <c r="F21" s="11">
        <f t="shared" ca="1" si="2"/>
        <v>1.9607843137254902E-2</v>
      </c>
      <c r="G21" s="21">
        <f t="shared" ca="1" si="3"/>
        <v>0.02</v>
      </c>
    </row>
    <row r="22" spans="1:7" x14ac:dyDescent="0.25">
      <c r="A22" s="3" t="s">
        <v>18</v>
      </c>
      <c r="B22" s="2"/>
      <c r="C22" s="18">
        <f t="shared" ca="1" si="0"/>
        <v>10200</v>
      </c>
      <c r="D22" s="14">
        <v>12612.2</v>
      </c>
      <c r="E22" s="10">
        <f t="shared" ca="1" si="1"/>
        <v>-2412.2000000000007</v>
      </c>
      <c r="F22" s="11">
        <f t="shared" ca="1" si="2"/>
        <v>-0.23649019607843144</v>
      </c>
      <c r="G22" s="21">
        <f t="shared" ca="1" si="3"/>
        <v>-0.19</v>
      </c>
    </row>
    <row r="23" spans="1:7" x14ac:dyDescent="0.25">
      <c r="A23" s="3" t="s">
        <v>19</v>
      </c>
      <c r="B23" s="2"/>
      <c r="C23" s="18">
        <f t="shared" ca="1" si="0"/>
        <v>331200</v>
      </c>
      <c r="D23" s="14">
        <v>435751.2</v>
      </c>
      <c r="E23" s="10">
        <f t="shared" ca="1" si="1"/>
        <v>-104551.20000000001</v>
      </c>
      <c r="F23" s="11">
        <f t="shared" ca="1" si="2"/>
        <v>-0.3156739130434783</v>
      </c>
      <c r="G23" s="21">
        <f t="shared" ca="1" si="3"/>
        <v>-0.24</v>
      </c>
    </row>
    <row r="24" spans="1:7" x14ac:dyDescent="0.25">
      <c r="A24" s="3" t="s">
        <v>20</v>
      </c>
      <c r="B24" s="2"/>
      <c r="C24" s="18">
        <f t="shared" ca="1" si="0"/>
        <v>174500</v>
      </c>
      <c r="D24" s="14">
        <v>138500</v>
      </c>
      <c r="E24" s="10">
        <f t="shared" ca="1" si="1"/>
        <v>36000</v>
      </c>
      <c r="F24" s="11">
        <f t="shared" ca="1" si="2"/>
        <v>0.20630372492836677</v>
      </c>
      <c r="G24" s="21">
        <f t="shared" ca="1" si="3"/>
        <v>0.26</v>
      </c>
    </row>
    <row r="25" spans="1:7" x14ac:dyDescent="0.25">
      <c r="A25" s="3" t="s">
        <v>21</v>
      </c>
      <c r="B25" s="2"/>
      <c r="C25" s="18">
        <f t="shared" ca="1" si="0"/>
        <v>5600</v>
      </c>
      <c r="D25" s="14">
        <v>5950</v>
      </c>
      <c r="E25" s="10">
        <f t="shared" ca="1" si="1"/>
        <v>-350</v>
      </c>
      <c r="F25" s="11">
        <f t="shared" ca="1" si="2"/>
        <v>-6.25E-2</v>
      </c>
      <c r="G25" s="21">
        <f t="shared" ca="1" si="3"/>
        <v>-0.06</v>
      </c>
    </row>
    <row r="26" spans="1:7" x14ac:dyDescent="0.25">
      <c r="A26" s="3" t="s">
        <v>22</v>
      </c>
      <c r="B26" s="2"/>
      <c r="C26" s="18">
        <f t="shared" ca="1" si="0"/>
        <v>137400</v>
      </c>
      <c r="D26" s="14">
        <v>132134.39999999999</v>
      </c>
      <c r="E26" s="10">
        <f t="shared" ca="1" si="1"/>
        <v>5265.6000000000058</v>
      </c>
      <c r="F26" s="11">
        <f t="shared" ca="1" si="2"/>
        <v>3.8323144104803537E-2</v>
      </c>
      <c r="G26" s="21">
        <f t="shared" ca="1" si="3"/>
        <v>0.04</v>
      </c>
    </row>
    <row r="27" spans="1:7" x14ac:dyDescent="0.25">
      <c r="A27" s="3" t="s">
        <v>23</v>
      </c>
      <c r="B27" s="2"/>
      <c r="C27" s="18">
        <f t="shared" ca="1" si="0"/>
        <v>2000</v>
      </c>
      <c r="D27" s="14">
        <v>1912.7</v>
      </c>
      <c r="E27" s="10">
        <f t="shared" ca="1" si="1"/>
        <v>87.299999999999955</v>
      </c>
      <c r="F27" s="11">
        <f t="shared" ca="1" si="2"/>
        <v>4.364999999999998E-2</v>
      </c>
      <c r="G27" s="21">
        <f t="shared" ca="1" si="3"/>
        <v>0.05</v>
      </c>
    </row>
    <row r="28" spans="1:7" x14ac:dyDescent="0.25">
      <c r="A28" s="3" t="s">
        <v>24</v>
      </c>
      <c r="B28" s="2"/>
      <c r="C28" s="18">
        <f t="shared" ca="1" si="0"/>
        <v>6900</v>
      </c>
      <c r="D28" s="14">
        <v>9116.6</v>
      </c>
      <c r="E28" s="10">
        <f t="shared" ca="1" si="1"/>
        <v>-2216.6000000000004</v>
      </c>
      <c r="F28" s="11">
        <f t="shared" ca="1" si="2"/>
        <v>-0.32124637681159424</v>
      </c>
      <c r="G28" s="21">
        <f t="shared" ca="1" si="3"/>
        <v>-0.24</v>
      </c>
    </row>
    <row r="29" spans="1:7" x14ac:dyDescent="0.25">
      <c r="A29" s="3" t="s">
        <v>25</v>
      </c>
      <c r="B29" s="2"/>
      <c r="C29" s="18">
        <f t="shared" ca="1" si="0"/>
        <v>50200</v>
      </c>
      <c r="D29" s="14">
        <v>41130.699999999997</v>
      </c>
      <c r="E29" s="10">
        <f t="shared" ca="1" si="1"/>
        <v>9069.3000000000029</v>
      </c>
      <c r="F29" s="11">
        <f t="shared" ca="1" si="2"/>
        <v>0.18066334661354588</v>
      </c>
      <c r="G29" s="21">
        <f t="shared" ca="1" si="3"/>
        <v>0.22</v>
      </c>
    </row>
    <row r="30" spans="1:7" x14ac:dyDescent="0.25">
      <c r="A30" s="3" t="s">
        <v>26</v>
      </c>
      <c r="B30" s="2"/>
      <c r="C30" s="18"/>
      <c r="D30" s="14"/>
      <c r="F30" s="11"/>
      <c r="G30" s="21"/>
    </row>
    <row r="31" spans="1:7" x14ac:dyDescent="0.25">
      <c r="A31" s="4" t="s">
        <v>27</v>
      </c>
      <c r="C31" s="18">
        <f t="shared" ca="1" si="0"/>
        <v>5700</v>
      </c>
      <c r="D31" s="14">
        <v>5000</v>
      </c>
      <c r="E31" s="10">
        <f t="shared" ca="1" si="1"/>
        <v>700</v>
      </c>
      <c r="F31" s="11">
        <f t="shared" ca="1" si="2"/>
        <v>0.12280701754385964</v>
      </c>
      <c r="G31" s="21">
        <f t="shared" ca="1" si="3"/>
        <v>0.14000000000000001</v>
      </c>
    </row>
    <row r="32" spans="1:7" x14ac:dyDescent="0.25">
      <c r="A32" s="4" t="s">
        <v>28</v>
      </c>
      <c r="C32" s="14">
        <f t="shared" ca="1" si="0"/>
        <v>1600</v>
      </c>
      <c r="D32" s="14">
        <v>2000</v>
      </c>
      <c r="E32" s="14">
        <f t="shared" ca="1" si="1"/>
        <v>-400</v>
      </c>
      <c r="F32" s="11">
        <f t="shared" ca="1" si="2"/>
        <v>-0.25</v>
      </c>
      <c r="G32" s="21">
        <f t="shared" ca="1" si="3"/>
        <v>-0.22</v>
      </c>
    </row>
    <row r="33" spans="1:7" x14ac:dyDescent="0.25">
      <c r="A33" s="3" t="s">
        <v>29</v>
      </c>
      <c r="B33" s="2"/>
      <c r="C33" s="15">
        <f t="shared" ca="1" si="0"/>
        <v>5200</v>
      </c>
      <c r="D33" s="15">
        <v>7000</v>
      </c>
      <c r="E33" s="15">
        <f t="shared" ca="1" si="1"/>
        <v>-1800</v>
      </c>
      <c r="F33" s="11">
        <f t="shared" ca="1" si="2"/>
        <v>-0.34615384615384615</v>
      </c>
      <c r="G33" s="21">
        <f t="shared" ca="1" si="3"/>
        <v>-0.26</v>
      </c>
    </row>
    <row r="34" spans="1:7" x14ac:dyDescent="0.25">
      <c r="A34" s="5" t="s">
        <v>30</v>
      </c>
      <c r="C34" s="14"/>
    </row>
    <row r="35" spans="1:7" ht="15.75" thickBot="1" x14ac:dyDescent="0.3">
      <c r="A35" s="6" t="s">
        <v>31</v>
      </c>
      <c r="C35" s="16">
        <f ca="1">SUM(C5:C29)+C33</f>
        <v>3470800</v>
      </c>
      <c r="D35" s="16">
        <f t="shared" ref="D35:G35" si="4">SUM(D5:D29)+D33</f>
        <v>3401813.5000000009</v>
      </c>
      <c r="E35" s="16">
        <f t="shared" ca="1" si="4"/>
        <v>68986.5</v>
      </c>
      <c r="F35" s="16"/>
      <c r="G35" s="22">
        <f t="shared" ca="1" si="4"/>
        <v>-0.23999999999999985</v>
      </c>
    </row>
    <row r="36" spans="1:7" ht="15.75" thickTop="1" x14ac:dyDescent="0.25">
      <c r="A36" s="5"/>
      <c r="C36" s="14"/>
    </row>
  </sheetData>
  <conditionalFormatting sqref="A4 A6:A35 E4:F4 D35:G35 B4:D35">
    <cfRule type="expression" dxfId="14" priority="4" stopIfTrue="1">
      <formula>"istext(b3:i34)"</formula>
    </cfRule>
  </conditionalFormatting>
  <conditionalFormatting sqref="A5">
    <cfRule type="expression" dxfId="13" priority="3" stopIfTrue="1">
      <formula>"istext(b3)"</formula>
    </cfRule>
  </conditionalFormatting>
  <conditionalFormatting sqref="E32:E33">
    <cfRule type="expression" dxfId="12" priority="1" stopIfTrue="1">
      <formula>"istext(b3:i34)"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showGridLines="0" workbookViewId="0">
      <selection activeCell="A25" sqref="A25"/>
    </sheetView>
  </sheetViews>
  <sheetFormatPr defaultRowHeight="15" x14ac:dyDescent="0.25"/>
  <cols>
    <col min="1" max="1" width="27.85546875" customWidth="1"/>
    <col min="3" max="5" width="13.140625" style="10" customWidth="1"/>
    <col min="6" max="6" width="12.28515625" style="9" customWidth="1"/>
    <col min="7" max="7" width="22.28515625" style="20" customWidth="1"/>
  </cols>
  <sheetData>
    <row r="1" spans="1:7" ht="18.75" x14ac:dyDescent="0.3">
      <c r="A1" s="8" t="s">
        <v>36</v>
      </c>
    </row>
    <row r="4" spans="1:7" x14ac:dyDescent="0.25">
      <c r="A4" s="1" t="s">
        <v>0</v>
      </c>
      <c r="B4" s="2"/>
      <c r="C4" s="13" t="s">
        <v>32</v>
      </c>
      <c r="D4" s="13" t="s">
        <v>33</v>
      </c>
      <c r="E4" s="17" t="s">
        <v>34</v>
      </c>
      <c r="F4" s="12" t="s">
        <v>35</v>
      </c>
    </row>
    <row r="5" spans="1:7" x14ac:dyDescent="0.25">
      <c r="A5" s="3" t="s">
        <v>1</v>
      </c>
      <c r="B5" s="2"/>
      <c r="C5" s="18">
        <v>31800</v>
      </c>
      <c r="D5" s="14">
        <v>38765</v>
      </c>
      <c r="E5" s="10">
        <f>C5-D5</f>
        <v>-6965</v>
      </c>
      <c r="F5" s="11">
        <f>E5/C5</f>
        <v>-0.21902515723270441</v>
      </c>
      <c r="G5" s="21">
        <f>ABS(F5)</f>
        <v>0.21902515723270441</v>
      </c>
    </row>
    <row r="6" spans="1:7" x14ac:dyDescent="0.25">
      <c r="A6" s="3" t="s">
        <v>2</v>
      </c>
      <c r="B6" s="2"/>
      <c r="C6" s="18">
        <v>1100</v>
      </c>
      <c r="D6" s="14">
        <v>940</v>
      </c>
      <c r="E6" s="10">
        <f t="shared" ref="E6:E33" si="0">C6-D6</f>
        <v>160</v>
      </c>
      <c r="F6" s="11">
        <f t="shared" ref="F6:F33" si="1">E6/C6</f>
        <v>0.14545454545454545</v>
      </c>
      <c r="G6" s="21">
        <f t="shared" ref="G6:G29" si="2">ABS(F6)</f>
        <v>0.14545454545454545</v>
      </c>
    </row>
    <row r="7" spans="1:7" x14ac:dyDescent="0.25">
      <c r="A7" s="3" t="s">
        <v>3</v>
      </c>
      <c r="B7" s="2"/>
      <c r="C7" s="18">
        <v>4200</v>
      </c>
      <c r="D7" s="14">
        <v>7698</v>
      </c>
      <c r="E7" s="10">
        <f t="shared" si="0"/>
        <v>-3498</v>
      </c>
      <c r="F7" s="11">
        <f t="shared" si="1"/>
        <v>-0.83285714285714285</v>
      </c>
      <c r="G7" s="21">
        <f t="shared" si="2"/>
        <v>0.83285714285714285</v>
      </c>
    </row>
    <row r="8" spans="1:7" x14ac:dyDescent="0.25">
      <c r="A8" s="3" t="s">
        <v>4</v>
      </c>
      <c r="B8" s="2"/>
      <c r="C8" s="18">
        <v>189200</v>
      </c>
      <c r="D8" s="14">
        <v>266548</v>
      </c>
      <c r="E8" s="10">
        <f t="shared" si="0"/>
        <v>-77348</v>
      </c>
      <c r="F8" s="11">
        <f t="shared" si="1"/>
        <v>-0.40881606765327694</v>
      </c>
      <c r="G8" s="21">
        <f t="shared" si="2"/>
        <v>0.40881606765327694</v>
      </c>
    </row>
    <row r="9" spans="1:7" x14ac:dyDescent="0.25">
      <c r="A9" s="3" t="s">
        <v>5</v>
      </c>
      <c r="B9" s="2"/>
      <c r="C9" s="18">
        <v>15000</v>
      </c>
      <c r="D9" s="14">
        <v>12825.3</v>
      </c>
      <c r="E9" s="10">
        <f t="shared" si="0"/>
        <v>2174.7000000000007</v>
      </c>
      <c r="F9" s="11">
        <f t="shared" si="1"/>
        <v>0.14498000000000005</v>
      </c>
      <c r="G9" s="21">
        <f t="shared" si="2"/>
        <v>0.14498000000000005</v>
      </c>
    </row>
    <row r="10" spans="1:7" x14ac:dyDescent="0.25">
      <c r="A10" s="3" t="s">
        <v>6</v>
      </c>
      <c r="B10" s="2"/>
      <c r="C10" s="18">
        <v>25400</v>
      </c>
      <c r="D10" s="14">
        <v>60511.3</v>
      </c>
      <c r="E10" s="10">
        <f t="shared" si="0"/>
        <v>-35111.300000000003</v>
      </c>
      <c r="F10" s="11">
        <f t="shared" si="1"/>
        <v>-1.3823346456692915</v>
      </c>
      <c r="G10" s="21">
        <f t="shared" si="2"/>
        <v>1.3823346456692915</v>
      </c>
    </row>
    <row r="11" spans="1:7" x14ac:dyDescent="0.25">
      <c r="A11" s="3" t="s">
        <v>7</v>
      </c>
      <c r="B11" s="2"/>
      <c r="C11" s="18">
        <v>4600</v>
      </c>
      <c r="D11" s="14">
        <v>3709.6</v>
      </c>
      <c r="E11" s="10">
        <f t="shared" si="0"/>
        <v>890.40000000000009</v>
      </c>
      <c r="F11" s="11">
        <f t="shared" si="1"/>
        <v>0.19356521739130436</v>
      </c>
      <c r="G11" s="21">
        <f t="shared" si="2"/>
        <v>0.19356521739130436</v>
      </c>
    </row>
    <row r="12" spans="1:7" x14ac:dyDescent="0.25">
      <c r="A12" s="3" t="s">
        <v>8</v>
      </c>
      <c r="B12" s="2"/>
      <c r="C12" s="18">
        <v>7200</v>
      </c>
      <c r="D12" s="14">
        <v>654.09999999999991</v>
      </c>
      <c r="E12" s="10">
        <f t="shared" si="0"/>
        <v>6545.9</v>
      </c>
      <c r="F12" s="11">
        <f t="shared" si="1"/>
        <v>0.9091527777777777</v>
      </c>
      <c r="G12" s="21">
        <f t="shared" si="2"/>
        <v>0.9091527777777777</v>
      </c>
    </row>
    <row r="13" spans="1:7" x14ac:dyDescent="0.25">
      <c r="A13" s="3" t="s">
        <v>9</v>
      </c>
      <c r="B13" s="2"/>
      <c r="C13" s="18">
        <v>49800</v>
      </c>
      <c r="D13" s="14">
        <v>39500.5</v>
      </c>
      <c r="E13" s="10">
        <f t="shared" si="0"/>
        <v>10299.5</v>
      </c>
      <c r="F13" s="11">
        <f t="shared" si="1"/>
        <v>0.20681726907630521</v>
      </c>
      <c r="G13" s="21">
        <f t="shared" si="2"/>
        <v>0.20681726907630521</v>
      </c>
    </row>
    <row r="14" spans="1:7" x14ac:dyDescent="0.25">
      <c r="A14" s="3" t="s">
        <v>10</v>
      </c>
      <c r="B14" s="2"/>
      <c r="C14" s="18">
        <v>107600</v>
      </c>
      <c r="D14" s="14">
        <v>116970</v>
      </c>
      <c r="E14" s="10">
        <f t="shared" si="0"/>
        <v>-9370</v>
      </c>
      <c r="F14" s="11">
        <f t="shared" si="1"/>
        <v>-8.7081784386617095E-2</v>
      </c>
      <c r="G14" s="21">
        <f t="shared" si="2"/>
        <v>8.7081784386617095E-2</v>
      </c>
    </row>
    <row r="15" spans="1:7" x14ac:dyDescent="0.25">
      <c r="A15" s="3" t="s">
        <v>11</v>
      </c>
      <c r="B15" s="2"/>
      <c r="C15" s="18">
        <v>15400</v>
      </c>
      <c r="D15" s="14">
        <v>11848.699999999999</v>
      </c>
      <c r="E15" s="10">
        <f t="shared" si="0"/>
        <v>3551.3000000000011</v>
      </c>
      <c r="F15" s="11">
        <f t="shared" si="1"/>
        <v>0.23060389610389617</v>
      </c>
      <c r="G15" s="21">
        <f t="shared" si="2"/>
        <v>0.23060389610389617</v>
      </c>
    </row>
    <row r="16" spans="1:7" x14ac:dyDescent="0.25">
      <c r="A16" s="3" t="s">
        <v>12</v>
      </c>
      <c r="B16" s="2"/>
      <c r="C16" s="18">
        <v>700</v>
      </c>
      <c r="D16" s="14">
        <v>900</v>
      </c>
      <c r="E16" s="10">
        <f t="shared" si="0"/>
        <v>-200</v>
      </c>
      <c r="F16" s="11">
        <f t="shared" si="1"/>
        <v>-0.2857142857142857</v>
      </c>
      <c r="G16" s="21">
        <f t="shared" si="2"/>
        <v>0.2857142857142857</v>
      </c>
    </row>
    <row r="17" spans="1:7" x14ac:dyDescent="0.25">
      <c r="A17" s="3" t="s">
        <v>13</v>
      </c>
      <c r="B17" s="2"/>
      <c r="C17" s="18">
        <v>241600</v>
      </c>
      <c r="D17" s="14">
        <v>210102.5</v>
      </c>
      <c r="E17" s="10">
        <f t="shared" si="0"/>
        <v>31497.5</v>
      </c>
      <c r="F17" s="11">
        <f t="shared" si="1"/>
        <v>0.13037044701986755</v>
      </c>
      <c r="G17" s="21">
        <f t="shared" si="2"/>
        <v>0.13037044701986755</v>
      </c>
    </row>
    <row r="18" spans="1:7" x14ac:dyDescent="0.25">
      <c r="A18" s="3" t="s">
        <v>14</v>
      </c>
      <c r="B18" s="2"/>
      <c r="C18" s="18">
        <v>43800</v>
      </c>
      <c r="D18" s="14">
        <v>68618.3</v>
      </c>
      <c r="E18" s="10">
        <f t="shared" si="0"/>
        <v>-24818.300000000003</v>
      </c>
      <c r="F18" s="11">
        <f t="shared" si="1"/>
        <v>-0.56662785388127856</v>
      </c>
      <c r="G18" s="21">
        <f t="shared" si="2"/>
        <v>0.56662785388127856</v>
      </c>
    </row>
    <row r="19" spans="1:7" x14ac:dyDescent="0.25">
      <c r="A19" s="3" t="s">
        <v>15</v>
      </c>
      <c r="B19" s="2"/>
      <c r="C19" s="18">
        <v>27600</v>
      </c>
      <c r="D19" s="14">
        <v>57897.399999999994</v>
      </c>
      <c r="E19" s="10">
        <f t="shared" si="0"/>
        <v>-30297.399999999994</v>
      </c>
      <c r="F19" s="11">
        <f t="shared" si="1"/>
        <v>-1.0977318840579708</v>
      </c>
      <c r="G19" s="21">
        <f t="shared" si="2"/>
        <v>1.0977318840579708</v>
      </c>
    </row>
    <row r="20" spans="1:7" x14ac:dyDescent="0.25">
      <c r="A20" s="3" t="s">
        <v>16</v>
      </c>
      <c r="B20" s="2"/>
      <c r="C20" s="18">
        <v>3400</v>
      </c>
      <c r="D20" s="14">
        <v>3915</v>
      </c>
      <c r="E20" s="10">
        <f t="shared" si="0"/>
        <v>-515</v>
      </c>
      <c r="F20" s="11">
        <f t="shared" si="1"/>
        <v>-0.15147058823529411</v>
      </c>
      <c r="G20" s="21">
        <f t="shared" si="2"/>
        <v>0.15147058823529411</v>
      </c>
    </row>
    <row r="21" spans="1:7" x14ac:dyDescent="0.25">
      <c r="A21" s="3" t="s">
        <v>17</v>
      </c>
      <c r="B21" s="2"/>
      <c r="C21" s="18">
        <v>1513600</v>
      </c>
      <c r="D21" s="14">
        <v>1720000</v>
      </c>
      <c r="E21" s="10">
        <f t="shared" si="0"/>
        <v>-206400</v>
      </c>
      <c r="F21" s="11">
        <f t="shared" si="1"/>
        <v>-0.13636363636363635</v>
      </c>
      <c r="G21" s="21">
        <f t="shared" si="2"/>
        <v>0.13636363636363635</v>
      </c>
    </row>
    <row r="22" spans="1:7" x14ac:dyDescent="0.25">
      <c r="A22" s="3" t="s">
        <v>18</v>
      </c>
      <c r="B22" s="2"/>
      <c r="C22" s="18">
        <v>14000</v>
      </c>
      <c r="D22" s="14">
        <v>12612.2</v>
      </c>
      <c r="E22" s="10">
        <f t="shared" si="0"/>
        <v>1387.7999999999993</v>
      </c>
      <c r="F22" s="11">
        <f t="shared" si="1"/>
        <v>9.9128571428571371E-2</v>
      </c>
      <c r="G22" s="21">
        <f t="shared" si="2"/>
        <v>9.9128571428571371E-2</v>
      </c>
    </row>
    <row r="23" spans="1:7" x14ac:dyDescent="0.25">
      <c r="A23" s="3" t="s">
        <v>19</v>
      </c>
      <c r="B23" s="2"/>
      <c r="C23" s="18">
        <v>176900</v>
      </c>
      <c r="D23" s="14">
        <v>435751.2</v>
      </c>
      <c r="E23" s="10">
        <f t="shared" si="0"/>
        <v>-258851.20000000001</v>
      </c>
      <c r="F23" s="11">
        <f t="shared" si="1"/>
        <v>-1.4632628603730922</v>
      </c>
      <c r="G23" s="21">
        <f t="shared" si="2"/>
        <v>1.4632628603730922</v>
      </c>
    </row>
    <row r="24" spans="1:7" x14ac:dyDescent="0.25">
      <c r="A24" s="3" t="s">
        <v>20</v>
      </c>
      <c r="B24" s="2"/>
      <c r="C24" s="18">
        <v>137100</v>
      </c>
      <c r="D24" s="14">
        <v>138500</v>
      </c>
      <c r="E24" s="10">
        <f t="shared" si="0"/>
        <v>-1400</v>
      </c>
      <c r="F24" s="11">
        <f t="shared" si="1"/>
        <v>-1.0211524434719184E-2</v>
      </c>
      <c r="G24" s="21">
        <f t="shared" si="2"/>
        <v>1.0211524434719184E-2</v>
      </c>
    </row>
    <row r="25" spans="1:7" x14ac:dyDescent="0.25">
      <c r="A25" s="3" t="s">
        <v>21</v>
      </c>
      <c r="B25" s="2"/>
      <c r="C25" s="18">
        <v>5800</v>
      </c>
      <c r="D25" s="14">
        <v>5950</v>
      </c>
      <c r="E25" s="10">
        <f t="shared" si="0"/>
        <v>-150</v>
      </c>
      <c r="F25" s="11">
        <f t="shared" si="1"/>
        <v>-2.5862068965517241E-2</v>
      </c>
      <c r="G25" s="21">
        <f t="shared" si="2"/>
        <v>2.5862068965517241E-2</v>
      </c>
    </row>
    <row r="26" spans="1:7" x14ac:dyDescent="0.25">
      <c r="A26" s="3" t="s">
        <v>22</v>
      </c>
      <c r="B26" s="2"/>
      <c r="C26" s="18">
        <v>130000</v>
      </c>
      <c r="D26" s="14">
        <v>132134.39999999999</v>
      </c>
      <c r="E26" s="10">
        <f t="shared" si="0"/>
        <v>-2134.3999999999942</v>
      </c>
      <c r="F26" s="11">
        <f t="shared" si="1"/>
        <v>-1.6418461538461493E-2</v>
      </c>
      <c r="G26" s="21">
        <f t="shared" si="2"/>
        <v>1.6418461538461493E-2</v>
      </c>
    </row>
    <row r="27" spans="1:7" x14ac:dyDescent="0.25">
      <c r="A27" s="3" t="s">
        <v>23</v>
      </c>
      <c r="B27" s="2"/>
      <c r="C27" s="18">
        <v>1600</v>
      </c>
      <c r="D27" s="14">
        <v>1912.7</v>
      </c>
      <c r="E27" s="10">
        <f t="shared" si="0"/>
        <v>-312.70000000000005</v>
      </c>
      <c r="F27" s="11">
        <f t="shared" si="1"/>
        <v>-0.19543750000000004</v>
      </c>
      <c r="G27" s="21">
        <f t="shared" si="2"/>
        <v>0.19543750000000004</v>
      </c>
    </row>
    <row r="28" spans="1:7" x14ac:dyDescent="0.25">
      <c r="A28" s="3" t="s">
        <v>24</v>
      </c>
      <c r="B28" s="2"/>
      <c r="C28" s="18">
        <v>10000</v>
      </c>
      <c r="D28" s="14">
        <v>9116.6</v>
      </c>
      <c r="E28" s="10">
        <f t="shared" si="0"/>
        <v>883.39999999999964</v>
      </c>
      <c r="F28" s="11">
        <f t="shared" si="1"/>
        <v>8.833999999999996E-2</v>
      </c>
      <c r="G28" s="21">
        <f t="shared" si="2"/>
        <v>8.833999999999996E-2</v>
      </c>
    </row>
    <row r="29" spans="1:7" x14ac:dyDescent="0.25">
      <c r="A29" s="3" t="s">
        <v>25</v>
      </c>
      <c r="B29" s="2"/>
      <c r="C29" s="18">
        <v>50600</v>
      </c>
      <c r="D29" s="14">
        <v>41130.699999999997</v>
      </c>
      <c r="E29" s="10">
        <f t="shared" si="0"/>
        <v>9469.3000000000029</v>
      </c>
      <c r="F29" s="11">
        <f t="shared" si="1"/>
        <v>0.18714031620553365</v>
      </c>
      <c r="G29" s="21">
        <f t="shared" si="2"/>
        <v>0.18714031620553365</v>
      </c>
    </row>
    <row r="30" spans="1:7" x14ac:dyDescent="0.25">
      <c r="A30" s="3" t="s">
        <v>26</v>
      </c>
      <c r="B30" s="2"/>
      <c r="C30" s="18"/>
      <c r="D30" s="14"/>
      <c r="F30" s="11"/>
      <c r="G30" s="21"/>
    </row>
    <row r="31" spans="1:7" x14ac:dyDescent="0.25">
      <c r="A31" s="4" t="s">
        <v>27</v>
      </c>
      <c r="C31" s="18">
        <v>6500</v>
      </c>
      <c r="D31" s="14">
        <v>5000</v>
      </c>
      <c r="E31" s="10">
        <f t="shared" si="0"/>
        <v>1500</v>
      </c>
      <c r="F31" s="11">
        <f t="shared" si="1"/>
        <v>0.23076923076923078</v>
      </c>
      <c r="G31" s="21"/>
    </row>
    <row r="32" spans="1:7" x14ac:dyDescent="0.25">
      <c r="A32" s="4" t="s">
        <v>28</v>
      </c>
      <c r="C32" s="14">
        <v>2500</v>
      </c>
      <c r="D32" s="14">
        <v>2000</v>
      </c>
      <c r="E32" s="14">
        <f t="shared" si="0"/>
        <v>500</v>
      </c>
      <c r="F32" s="11">
        <f t="shared" si="1"/>
        <v>0.2</v>
      </c>
      <c r="G32" s="21"/>
    </row>
    <row r="33" spans="1:7" x14ac:dyDescent="0.25">
      <c r="A33" s="3" t="s">
        <v>29</v>
      </c>
      <c r="B33" s="2"/>
      <c r="C33" s="15">
        <v>8400</v>
      </c>
      <c r="D33" s="15">
        <v>7000</v>
      </c>
      <c r="E33" s="15">
        <f t="shared" si="0"/>
        <v>1400</v>
      </c>
      <c r="F33" s="11">
        <f t="shared" si="1"/>
        <v>0.16666666666666666</v>
      </c>
      <c r="G33" s="21"/>
    </row>
    <row r="34" spans="1:7" x14ac:dyDescent="0.25">
      <c r="A34" s="5" t="s">
        <v>30</v>
      </c>
      <c r="C34" s="14"/>
    </row>
    <row r="35" spans="1:7" ht="15.75" thickBot="1" x14ac:dyDescent="0.3">
      <c r="A35" s="6" t="s">
        <v>31</v>
      </c>
      <c r="C35" s="16">
        <v>2973200</v>
      </c>
      <c r="D35" s="16">
        <v>3401813.5000000009</v>
      </c>
      <c r="E35" s="16">
        <f t="shared" ref="E35" si="3">SUM(E5:E29)+E33</f>
        <v>-589111.5</v>
      </c>
      <c r="F35" s="16"/>
      <c r="G35" s="22"/>
    </row>
    <row r="36" spans="1:7" ht="15.75" thickTop="1" x14ac:dyDescent="0.25">
      <c r="A36" s="5"/>
      <c r="C36" s="14"/>
    </row>
  </sheetData>
  <conditionalFormatting sqref="A4 A6:A35 D35:E35 B4:C35 D4:D34 E4">
    <cfRule type="expression" dxfId="11" priority="6" stopIfTrue="1">
      <formula>"istext(b3:i34)"</formula>
    </cfRule>
  </conditionalFormatting>
  <conditionalFormatting sqref="A5">
    <cfRule type="expression" dxfId="10" priority="5" stopIfTrue="1">
      <formula>"istext(b3)"</formula>
    </cfRule>
  </conditionalFormatting>
  <conditionalFormatting sqref="E32:E33">
    <cfRule type="expression" dxfId="9" priority="4" stopIfTrue="1">
      <formula>"istext(b3:i34)"</formula>
    </cfRule>
  </conditionalFormatting>
  <conditionalFormatting sqref="G35">
    <cfRule type="expression" dxfId="8" priority="3" stopIfTrue="1">
      <formula>"istext(b3:i34)"</formula>
    </cfRule>
  </conditionalFormatting>
  <conditionalFormatting sqref="G5:G29">
    <cfRule type="dataBar" priority="1">
      <dataBar>
        <cfvo type="min"/>
        <cfvo type="max"/>
        <color rgb="FF008AEF"/>
      </dataBar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showGridLines="0" tabSelected="1" workbookViewId="0"/>
  </sheetViews>
  <sheetFormatPr defaultRowHeight="15" x14ac:dyDescent="0.25"/>
  <cols>
    <col min="1" max="1" width="27.85546875" customWidth="1"/>
    <col min="3" max="5" width="13.140625" style="10" customWidth="1"/>
    <col min="6" max="6" width="34.7109375" style="9" customWidth="1"/>
  </cols>
  <sheetData>
    <row r="1" spans="1:6" ht="18.75" x14ac:dyDescent="0.3">
      <c r="A1" s="8" t="s">
        <v>36</v>
      </c>
    </row>
    <row r="4" spans="1:6" x14ac:dyDescent="0.25">
      <c r="A4" s="1" t="s">
        <v>0</v>
      </c>
      <c r="B4" s="2"/>
      <c r="C4" s="13" t="s">
        <v>32</v>
      </c>
      <c r="D4" s="13" t="s">
        <v>33</v>
      </c>
      <c r="E4" s="17" t="s">
        <v>34</v>
      </c>
      <c r="F4" s="12" t="s">
        <v>35</v>
      </c>
    </row>
    <row r="5" spans="1:6" x14ac:dyDescent="0.25">
      <c r="A5" s="3" t="s">
        <v>1</v>
      </c>
      <c r="B5" s="2"/>
      <c r="C5" s="18">
        <v>31800</v>
      </c>
      <c r="D5" s="14">
        <v>38765</v>
      </c>
      <c r="E5" s="10">
        <f>C5-D5</f>
        <v>-6965</v>
      </c>
      <c r="F5" s="11">
        <f>E5/C5</f>
        <v>-0.21902515723270441</v>
      </c>
    </row>
    <row r="6" spans="1:6" x14ac:dyDescent="0.25">
      <c r="A6" s="3" t="s">
        <v>2</v>
      </c>
      <c r="B6" s="2"/>
      <c r="C6" s="18">
        <v>1100</v>
      </c>
      <c r="D6" s="14">
        <v>940</v>
      </c>
      <c r="E6" s="10">
        <f t="shared" ref="E6:E33" si="0">C6-D6</f>
        <v>160</v>
      </c>
      <c r="F6" s="11">
        <f t="shared" ref="F6:F33" si="1">E6/C6</f>
        <v>0.14545454545454545</v>
      </c>
    </row>
    <row r="7" spans="1:6" x14ac:dyDescent="0.25">
      <c r="A7" s="3" t="s">
        <v>3</v>
      </c>
      <c r="B7" s="2"/>
      <c r="C7" s="18">
        <v>4200</v>
      </c>
      <c r="D7" s="14">
        <v>7698</v>
      </c>
      <c r="E7" s="10">
        <f t="shared" si="0"/>
        <v>-3498</v>
      </c>
      <c r="F7" s="11">
        <f t="shared" si="1"/>
        <v>-0.83285714285714285</v>
      </c>
    </row>
    <row r="8" spans="1:6" x14ac:dyDescent="0.25">
      <c r="A8" s="3" t="s">
        <v>4</v>
      </c>
      <c r="B8" s="2"/>
      <c r="C8" s="18">
        <v>189200</v>
      </c>
      <c r="D8" s="14">
        <v>266548</v>
      </c>
      <c r="E8" s="10">
        <f t="shared" si="0"/>
        <v>-77348</v>
      </c>
      <c r="F8" s="11">
        <f t="shared" si="1"/>
        <v>-0.40881606765327694</v>
      </c>
    </row>
    <row r="9" spans="1:6" x14ac:dyDescent="0.25">
      <c r="A9" s="3" t="s">
        <v>5</v>
      </c>
      <c r="B9" s="2"/>
      <c r="C9" s="18">
        <v>15000</v>
      </c>
      <c r="D9" s="14">
        <v>12825.3</v>
      </c>
      <c r="E9" s="10">
        <f t="shared" si="0"/>
        <v>2174.7000000000007</v>
      </c>
      <c r="F9" s="11">
        <f t="shared" si="1"/>
        <v>0.14498000000000005</v>
      </c>
    </row>
    <row r="10" spans="1:6" x14ac:dyDescent="0.25">
      <c r="A10" s="3" t="s">
        <v>6</v>
      </c>
      <c r="B10" s="2"/>
      <c r="C10" s="18">
        <v>25400</v>
      </c>
      <c r="D10" s="14">
        <v>60511.3</v>
      </c>
      <c r="E10" s="10">
        <f t="shared" si="0"/>
        <v>-35111.300000000003</v>
      </c>
      <c r="F10" s="11">
        <f t="shared" si="1"/>
        <v>-1.3823346456692915</v>
      </c>
    </row>
    <row r="11" spans="1:6" x14ac:dyDescent="0.25">
      <c r="A11" s="3" t="s">
        <v>7</v>
      </c>
      <c r="B11" s="2"/>
      <c r="C11" s="18">
        <v>4600</v>
      </c>
      <c r="D11" s="14">
        <v>3709.6</v>
      </c>
      <c r="E11" s="10">
        <f t="shared" si="0"/>
        <v>890.40000000000009</v>
      </c>
      <c r="F11" s="11">
        <f t="shared" si="1"/>
        <v>0.19356521739130436</v>
      </c>
    </row>
    <row r="12" spans="1:6" x14ac:dyDescent="0.25">
      <c r="A12" s="3" t="s">
        <v>8</v>
      </c>
      <c r="B12" s="2"/>
      <c r="C12" s="18">
        <v>7200</v>
      </c>
      <c r="D12" s="14">
        <v>654.09999999999991</v>
      </c>
      <c r="E12" s="10">
        <f t="shared" si="0"/>
        <v>6545.9</v>
      </c>
      <c r="F12" s="11">
        <f t="shared" si="1"/>
        <v>0.9091527777777777</v>
      </c>
    </row>
    <row r="13" spans="1:6" x14ac:dyDescent="0.25">
      <c r="A13" s="3" t="s">
        <v>9</v>
      </c>
      <c r="B13" s="2"/>
      <c r="C13" s="18">
        <v>49800</v>
      </c>
      <c r="D13" s="14">
        <v>39500.5</v>
      </c>
      <c r="E13" s="10">
        <f t="shared" si="0"/>
        <v>10299.5</v>
      </c>
      <c r="F13" s="11">
        <f t="shared" si="1"/>
        <v>0.20681726907630521</v>
      </c>
    </row>
    <row r="14" spans="1:6" x14ac:dyDescent="0.25">
      <c r="A14" s="3" t="s">
        <v>10</v>
      </c>
      <c r="B14" s="2"/>
      <c r="C14" s="18">
        <v>107600</v>
      </c>
      <c r="D14" s="14">
        <v>116970</v>
      </c>
      <c r="E14" s="10">
        <f t="shared" si="0"/>
        <v>-9370</v>
      </c>
      <c r="F14" s="11">
        <f t="shared" si="1"/>
        <v>-8.7081784386617095E-2</v>
      </c>
    </row>
    <row r="15" spans="1:6" x14ac:dyDescent="0.25">
      <c r="A15" s="3" t="s">
        <v>11</v>
      </c>
      <c r="B15" s="2"/>
      <c r="C15" s="18">
        <v>15400</v>
      </c>
      <c r="D15" s="14">
        <v>11848.699999999999</v>
      </c>
      <c r="E15" s="10">
        <f t="shared" si="0"/>
        <v>3551.3000000000011</v>
      </c>
      <c r="F15" s="11">
        <f t="shared" si="1"/>
        <v>0.23060389610389617</v>
      </c>
    </row>
    <row r="16" spans="1:6" x14ac:dyDescent="0.25">
      <c r="A16" s="3" t="s">
        <v>12</v>
      </c>
      <c r="B16" s="2"/>
      <c r="C16" s="18">
        <v>700</v>
      </c>
      <c r="D16" s="14">
        <v>900</v>
      </c>
      <c r="E16" s="10">
        <f t="shared" si="0"/>
        <v>-200</v>
      </c>
      <c r="F16" s="11">
        <f t="shared" si="1"/>
        <v>-0.2857142857142857</v>
      </c>
    </row>
    <row r="17" spans="1:6" x14ac:dyDescent="0.25">
      <c r="A17" s="3" t="s">
        <v>13</v>
      </c>
      <c r="B17" s="2"/>
      <c r="C17" s="18">
        <v>241600</v>
      </c>
      <c r="D17" s="14">
        <v>210102.5</v>
      </c>
      <c r="E17" s="10">
        <f t="shared" si="0"/>
        <v>31497.5</v>
      </c>
      <c r="F17" s="11">
        <f t="shared" si="1"/>
        <v>0.13037044701986755</v>
      </c>
    </row>
    <row r="18" spans="1:6" x14ac:dyDescent="0.25">
      <c r="A18" s="3" t="s">
        <v>14</v>
      </c>
      <c r="B18" s="2"/>
      <c r="C18" s="18">
        <v>43800</v>
      </c>
      <c r="D18" s="14">
        <v>68618.3</v>
      </c>
      <c r="E18" s="10">
        <f t="shared" si="0"/>
        <v>-24818.300000000003</v>
      </c>
      <c r="F18" s="11">
        <f t="shared" si="1"/>
        <v>-0.56662785388127856</v>
      </c>
    </row>
    <row r="19" spans="1:6" x14ac:dyDescent="0.25">
      <c r="A19" s="3" t="s">
        <v>15</v>
      </c>
      <c r="B19" s="2"/>
      <c r="C19" s="18">
        <v>27600</v>
      </c>
      <c r="D19" s="14">
        <v>57897.399999999994</v>
      </c>
      <c r="E19" s="10">
        <f t="shared" si="0"/>
        <v>-30297.399999999994</v>
      </c>
      <c r="F19" s="11">
        <f t="shared" si="1"/>
        <v>-1.0977318840579708</v>
      </c>
    </row>
    <row r="20" spans="1:6" x14ac:dyDescent="0.25">
      <c r="A20" s="3" t="s">
        <v>16</v>
      </c>
      <c r="B20" s="2"/>
      <c r="C20" s="18">
        <v>3400</v>
      </c>
      <c r="D20" s="14">
        <v>3915</v>
      </c>
      <c r="E20" s="10">
        <f t="shared" si="0"/>
        <v>-515</v>
      </c>
      <c r="F20" s="11">
        <f t="shared" si="1"/>
        <v>-0.15147058823529411</v>
      </c>
    </row>
    <row r="21" spans="1:6" x14ac:dyDescent="0.25">
      <c r="A21" s="3" t="s">
        <v>17</v>
      </c>
      <c r="B21" s="2"/>
      <c r="C21" s="18">
        <v>1513600</v>
      </c>
      <c r="D21" s="14">
        <v>1720000</v>
      </c>
      <c r="E21" s="10">
        <f t="shared" si="0"/>
        <v>-206400</v>
      </c>
      <c r="F21" s="11">
        <f t="shared" si="1"/>
        <v>-0.13636363636363635</v>
      </c>
    </row>
    <row r="22" spans="1:6" x14ac:dyDescent="0.25">
      <c r="A22" s="3" t="s">
        <v>18</v>
      </c>
      <c r="B22" s="2"/>
      <c r="C22" s="18">
        <v>14000</v>
      </c>
      <c r="D22" s="14">
        <v>12612.2</v>
      </c>
      <c r="E22" s="10">
        <f t="shared" si="0"/>
        <v>1387.7999999999993</v>
      </c>
      <c r="F22" s="11">
        <f t="shared" si="1"/>
        <v>9.9128571428571371E-2</v>
      </c>
    </row>
    <row r="23" spans="1:6" x14ac:dyDescent="0.25">
      <c r="A23" s="3" t="s">
        <v>19</v>
      </c>
      <c r="B23" s="2"/>
      <c r="C23" s="18">
        <v>176900</v>
      </c>
      <c r="D23" s="14">
        <v>435751.2</v>
      </c>
      <c r="E23" s="10">
        <f t="shared" si="0"/>
        <v>-258851.20000000001</v>
      </c>
      <c r="F23" s="11">
        <f t="shared" si="1"/>
        <v>-1.4632628603730922</v>
      </c>
    </row>
    <row r="24" spans="1:6" x14ac:dyDescent="0.25">
      <c r="A24" s="3" t="s">
        <v>20</v>
      </c>
      <c r="B24" s="2"/>
      <c r="C24" s="18">
        <v>137100</v>
      </c>
      <c r="D24" s="14">
        <v>138500</v>
      </c>
      <c r="E24" s="10">
        <f t="shared" si="0"/>
        <v>-1400</v>
      </c>
      <c r="F24" s="11">
        <f t="shared" si="1"/>
        <v>-1.0211524434719184E-2</v>
      </c>
    </row>
    <row r="25" spans="1:6" x14ac:dyDescent="0.25">
      <c r="A25" s="3" t="s">
        <v>21</v>
      </c>
      <c r="B25" s="2"/>
      <c r="C25" s="18">
        <v>5800</v>
      </c>
      <c r="D25" s="14">
        <v>5950</v>
      </c>
      <c r="E25" s="10">
        <f t="shared" si="0"/>
        <v>-150</v>
      </c>
      <c r="F25" s="11">
        <f t="shared" si="1"/>
        <v>-2.5862068965517241E-2</v>
      </c>
    </row>
    <row r="26" spans="1:6" x14ac:dyDescent="0.25">
      <c r="A26" s="3" t="s">
        <v>22</v>
      </c>
      <c r="B26" s="2"/>
      <c r="C26" s="18">
        <v>130000</v>
      </c>
      <c r="D26" s="14">
        <v>132134.39999999999</v>
      </c>
      <c r="E26" s="10">
        <f t="shared" si="0"/>
        <v>-2134.3999999999942</v>
      </c>
      <c r="F26" s="11">
        <f t="shared" si="1"/>
        <v>-1.6418461538461493E-2</v>
      </c>
    </row>
    <row r="27" spans="1:6" x14ac:dyDescent="0.25">
      <c r="A27" s="3" t="s">
        <v>23</v>
      </c>
      <c r="B27" s="2"/>
      <c r="C27" s="18">
        <v>1600</v>
      </c>
      <c r="D27" s="14">
        <v>1912.7</v>
      </c>
      <c r="E27" s="10">
        <f t="shared" si="0"/>
        <v>-312.70000000000005</v>
      </c>
      <c r="F27" s="11">
        <f t="shared" si="1"/>
        <v>-0.19543750000000004</v>
      </c>
    </row>
    <row r="28" spans="1:6" x14ac:dyDescent="0.25">
      <c r="A28" s="3" t="s">
        <v>24</v>
      </c>
      <c r="B28" s="2"/>
      <c r="C28" s="18">
        <v>10000</v>
      </c>
      <c r="D28" s="14">
        <v>9116.6</v>
      </c>
      <c r="E28" s="10">
        <f t="shared" si="0"/>
        <v>883.39999999999964</v>
      </c>
      <c r="F28" s="11">
        <f t="shared" si="1"/>
        <v>8.833999999999996E-2</v>
      </c>
    </row>
    <row r="29" spans="1:6" x14ac:dyDescent="0.25">
      <c r="A29" s="3" t="s">
        <v>25</v>
      </c>
      <c r="B29" s="2"/>
      <c r="C29" s="18">
        <v>50600</v>
      </c>
      <c r="D29" s="14">
        <v>41130.699999999997</v>
      </c>
      <c r="E29" s="10">
        <f t="shared" si="0"/>
        <v>9469.3000000000029</v>
      </c>
      <c r="F29" s="11">
        <f t="shared" si="1"/>
        <v>0.18714031620553365</v>
      </c>
    </row>
    <row r="30" spans="1:6" x14ac:dyDescent="0.25">
      <c r="A30" s="3" t="s">
        <v>26</v>
      </c>
      <c r="B30" s="2"/>
      <c r="C30" s="18"/>
      <c r="D30" s="14"/>
      <c r="F30" s="11"/>
    </row>
    <row r="31" spans="1:6" x14ac:dyDescent="0.25">
      <c r="A31" s="4" t="s">
        <v>27</v>
      </c>
      <c r="C31" s="18">
        <v>6500</v>
      </c>
      <c r="D31" s="14">
        <v>5000</v>
      </c>
      <c r="E31" s="10">
        <f t="shared" si="0"/>
        <v>1500</v>
      </c>
      <c r="F31" s="11">
        <f t="shared" si="1"/>
        <v>0.23076923076923078</v>
      </c>
    </row>
    <row r="32" spans="1:6" x14ac:dyDescent="0.25">
      <c r="A32" s="4" t="s">
        <v>28</v>
      </c>
      <c r="C32" s="14">
        <v>2500</v>
      </c>
      <c r="D32" s="14">
        <v>2000</v>
      </c>
      <c r="E32" s="14">
        <f t="shared" si="0"/>
        <v>500</v>
      </c>
      <c r="F32" s="11">
        <f t="shared" si="1"/>
        <v>0.2</v>
      </c>
    </row>
    <row r="33" spans="1:6" x14ac:dyDescent="0.25">
      <c r="A33" s="3" t="s">
        <v>29</v>
      </c>
      <c r="B33" s="2"/>
      <c r="C33" s="15">
        <v>8400</v>
      </c>
      <c r="D33" s="15">
        <v>7000</v>
      </c>
      <c r="E33" s="15">
        <f t="shared" si="0"/>
        <v>1400</v>
      </c>
      <c r="F33" s="11">
        <f t="shared" si="1"/>
        <v>0.16666666666666666</v>
      </c>
    </row>
    <row r="34" spans="1:6" x14ac:dyDescent="0.25">
      <c r="A34" s="5" t="s">
        <v>30</v>
      </c>
      <c r="C34" s="14"/>
    </row>
    <row r="35" spans="1:6" ht="15.75" thickBot="1" x14ac:dyDescent="0.3">
      <c r="A35" s="6" t="s">
        <v>31</v>
      </c>
      <c r="C35" s="16">
        <v>2973200</v>
      </c>
      <c r="D35" s="16">
        <v>3401813.5000000009</v>
      </c>
      <c r="E35" s="16">
        <f t="shared" ref="E35" si="2">SUM(E5:E29)+E33</f>
        <v>-589111.5</v>
      </c>
      <c r="F35" s="16"/>
    </row>
    <row r="36" spans="1:6" ht="15.75" thickTop="1" x14ac:dyDescent="0.25">
      <c r="A36" s="5"/>
      <c r="C36" s="14"/>
    </row>
  </sheetData>
  <conditionalFormatting sqref="A4 A6:A35 D35:E35 B4:C35 D4:D34 E4">
    <cfRule type="expression" dxfId="7" priority="6" stopIfTrue="1">
      <formula>"istext(b3:i34)"</formula>
    </cfRule>
  </conditionalFormatting>
  <conditionalFormatting sqref="A5">
    <cfRule type="expression" dxfId="6" priority="5" stopIfTrue="1">
      <formula>"istext(b3)"</formula>
    </cfRule>
  </conditionalFormatting>
  <conditionalFormatting sqref="E32:E33">
    <cfRule type="expression" dxfId="5" priority="4" stopIfTrue="1">
      <formula>"istext(b3:i34)"</formula>
    </cfRule>
  </conditionalFormatting>
  <conditionalFormatting sqref="F5:F29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{5D6B7ADE-5E15-448E-9700-3BDF6D453F89}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D6B7ADE-5E15-448E-9700-3BDF6D453F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F5:F29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showGridLines="0" workbookViewId="0">
      <selection activeCell="B18" sqref="B18"/>
    </sheetView>
  </sheetViews>
  <sheetFormatPr defaultRowHeight="15" x14ac:dyDescent="0.25"/>
  <cols>
    <col min="1" max="1" width="27.85546875" customWidth="1"/>
    <col min="3" max="5" width="13.140625" style="10" customWidth="1"/>
    <col min="6" max="6" width="12.28515625" style="9" customWidth="1"/>
    <col min="7" max="7" width="22.28515625" style="20" customWidth="1"/>
  </cols>
  <sheetData>
    <row r="1" spans="1:7" ht="18.75" x14ac:dyDescent="0.3">
      <c r="A1" s="8" t="s">
        <v>36</v>
      </c>
    </row>
    <row r="4" spans="1:7" x14ac:dyDescent="0.25">
      <c r="A4" s="1" t="s">
        <v>0</v>
      </c>
      <c r="B4" s="2"/>
      <c r="C4" s="13" t="s">
        <v>32</v>
      </c>
      <c r="D4" s="13" t="s">
        <v>33</v>
      </c>
      <c r="E4" s="17" t="s">
        <v>34</v>
      </c>
      <c r="F4" s="12" t="s">
        <v>35</v>
      </c>
    </row>
    <row r="5" spans="1:7" x14ac:dyDescent="0.25">
      <c r="A5" s="3" t="s">
        <v>1</v>
      </c>
      <c r="B5" s="2"/>
      <c r="C5" s="18">
        <v>31800</v>
      </c>
      <c r="D5" s="14">
        <v>38765</v>
      </c>
      <c r="E5" s="10">
        <f>C5-D5</f>
        <v>-6965</v>
      </c>
      <c r="F5" s="11">
        <f>E5/C5</f>
        <v>-0.21902515723270441</v>
      </c>
      <c r="G5" s="21">
        <f>ABS(F5)</f>
        <v>0.21902515723270441</v>
      </c>
    </row>
    <row r="6" spans="1:7" x14ac:dyDescent="0.25">
      <c r="A6" s="3" t="s">
        <v>2</v>
      </c>
      <c r="B6" s="2"/>
      <c r="C6" s="18">
        <v>1100</v>
      </c>
      <c r="D6" s="14">
        <v>940</v>
      </c>
      <c r="E6" s="10">
        <f t="shared" ref="E6:E33" si="0">C6-D6</f>
        <v>160</v>
      </c>
      <c r="F6" s="11">
        <f t="shared" ref="F6:F33" si="1">E6/C6</f>
        <v>0.14545454545454545</v>
      </c>
      <c r="G6" s="21">
        <f t="shared" ref="G6:G29" si="2">ABS(F6)</f>
        <v>0.14545454545454545</v>
      </c>
    </row>
    <row r="7" spans="1:7" x14ac:dyDescent="0.25">
      <c r="A7" s="3" t="s">
        <v>3</v>
      </c>
      <c r="B7" s="2"/>
      <c r="C7" s="18">
        <v>4200</v>
      </c>
      <c r="D7" s="14">
        <v>7698</v>
      </c>
      <c r="E7" s="10">
        <f t="shared" si="0"/>
        <v>-3498</v>
      </c>
      <c r="F7" s="11">
        <f t="shared" si="1"/>
        <v>-0.83285714285714285</v>
      </c>
      <c r="G7" s="21">
        <f t="shared" si="2"/>
        <v>0.83285714285714285</v>
      </c>
    </row>
    <row r="8" spans="1:7" x14ac:dyDescent="0.25">
      <c r="A8" s="3" t="s">
        <v>4</v>
      </c>
      <c r="B8" s="2"/>
      <c r="C8" s="18">
        <v>189200</v>
      </c>
      <c r="D8" s="14">
        <v>266548</v>
      </c>
      <c r="E8" s="10">
        <f t="shared" si="0"/>
        <v>-77348</v>
      </c>
      <c r="F8" s="11">
        <f t="shared" si="1"/>
        <v>-0.40881606765327694</v>
      </c>
      <c r="G8" s="21">
        <f t="shared" si="2"/>
        <v>0.40881606765327694</v>
      </c>
    </row>
    <row r="9" spans="1:7" x14ac:dyDescent="0.25">
      <c r="A9" s="3" t="s">
        <v>5</v>
      </c>
      <c r="B9" s="2"/>
      <c r="C9" s="18">
        <v>15000</v>
      </c>
      <c r="D9" s="14">
        <v>12825.3</v>
      </c>
      <c r="E9" s="10">
        <f t="shared" si="0"/>
        <v>2174.7000000000007</v>
      </c>
      <c r="F9" s="11">
        <f t="shared" si="1"/>
        <v>0.14498000000000005</v>
      </c>
      <c r="G9" s="21">
        <f t="shared" si="2"/>
        <v>0.14498000000000005</v>
      </c>
    </row>
    <row r="10" spans="1:7" x14ac:dyDescent="0.25">
      <c r="A10" s="3" t="s">
        <v>6</v>
      </c>
      <c r="B10" s="2"/>
      <c r="C10" s="18">
        <v>25400</v>
      </c>
      <c r="D10" s="14">
        <v>60511.3</v>
      </c>
      <c r="E10" s="10">
        <f t="shared" si="0"/>
        <v>-35111.300000000003</v>
      </c>
      <c r="F10" s="11">
        <f t="shared" si="1"/>
        <v>-1.3823346456692915</v>
      </c>
      <c r="G10" s="21">
        <f t="shared" si="2"/>
        <v>1.3823346456692915</v>
      </c>
    </row>
    <row r="11" spans="1:7" x14ac:dyDescent="0.25">
      <c r="A11" s="3" t="s">
        <v>7</v>
      </c>
      <c r="B11" s="2"/>
      <c r="C11" s="18">
        <v>4600</v>
      </c>
      <c r="D11" s="14">
        <v>3709.6</v>
      </c>
      <c r="E11" s="10">
        <f t="shared" si="0"/>
        <v>890.40000000000009</v>
      </c>
      <c r="F11" s="11">
        <f t="shared" si="1"/>
        <v>0.19356521739130436</v>
      </c>
      <c r="G11" s="21">
        <f t="shared" si="2"/>
        <v>0.19356521739130436</v>
      </c>
    </row>
    <row r="12" spans="1:7" x14ac:dyDescent="0.25">
      <c r="A12" s="3" t="s">
        <v>8</v>
      </c>
      <c r="B12" s="2"/>
      <c r="C12" s="18">
        <v>7200</v>
      </c>
      <c r="D12" s="14">
        <v>654.09999999999991</v>
      </c>
      <c r="E12" s="10">
        <f t="shared" si="0"/>
        <v>6545.9</v>
      </c>
      <c r="F12" s="11">
        <f t="shared" si="1"/>
        <v>0.9091527777777777</v>
      </c>
      <c r="G12" s="21">
        <f t="shared" si="2"/>
        <v>0.9091527777777777</v>
      </c>
    </row>
    <row r="13" spans="1:7" x14ac:dyDescent="0.25">
      <c r="A13" s="3" t="s">
        <v>9</v>
      </c>
      <c r="B13" s="2"/>
      <c r="C13" s="18">
        <v>49800</v>
      </c>
      <c r="D13" s="14">
        <v>39500.5</v>
      </c>
      <c r="E13" s="10">
        <f t="shared" si="0"/>
        <v>10299.5</v>
      </c>
      <c r="F13" s="11">
        <f t="shared" si="1"/>
        <v>0.20681726907630521</v>
      </c>
      <c r="G13" s="21">
        <f t="shared" si="2"/>
        <v>0.20681726907630521</v>
      </c>
    </row>
    <row r="14" spans="1:7" x14ac:dyDescent="0.25">
      <c r="A14" s="3" t="s">
        <v>10</v>
      </c>
      <c r="B14" s="2"/>
      <c r="C14" s="18">
        <v>107600</v>
      </c>
      <c r="D14" s="14">
        <v>116970</v>
      </c>
      <c r="E14" s="10">
        <f t="shared" si="0"/>
        <v>-9370</v>
      </c>
      <c r="F14" s="11">
        <f t="shared" si="1"/>
        <v>-8.7081784386617095E-2</v>
      </c>
      <c r="G14" s="21">
        <f t="shared" si="2"/>
        <v>8.7081784386617095E-2</v>
      </c>
    </row>
    <row r="15" spans="1:7" x14ac:dyDescent="0.25">
      <c r="A15" s="3" t="s">
        <v>11</v>
      </c>
      <c r="B15" s="2"/>
      <c r="C15" s="18">
        <v>15400</v>
      </c>
      <c r="D15" s="14">
        <v>11848.699999999999</v>
      </c>
      <c r="E15" s="10">
        <f t="shared" si="0"/>
        <v>3551.3000000000011</v>
      </c>
      <c r="F15" s="11">
        <f t="shared" si="1"/>
        <v>0.23060389610389617</v>
      </c>
      <c r="G15" s="21">
        <f t="shared" si="2"/>
        <v>0.23060389610389617</v>
      </c>
    </row>
    <row r="16" spans="1:7" x14ac:dyDescent="0.25">
      <c r="A16" s="3" t="s">
        <v>12</v>
      </c>
      <c r="B16" s="2"/>
      <c r="C16" s="18">
        <v>700</v>
      </c>
      <c r="D16" s="14">
        <v>900</v>
      </c>
      <c r="E16" s="10">
        <f t="shared" si="0"/>
        <v>-200</v>
      </c>
      <c r="F16" s="11">
        <f t="shared" si="1"/>
        <v>-0.2857142857142857</v>
      </c>
      <c r="G16" s="21">
        <f t="shared" si="2"/>
        <v>0.2857142857142857</v>
      </c>
    </row>
    <row r="17" spans="1:7" x14ac:dyDescent="0.25">
      <c r="A17" s="3" t="s">
        <v>13</v>
      </c>
      <c r="B17" s="2"/>
      <c r="C17" s="18">
        <v>241600</v>
      </c>
      <c r="D17" s="14">
        <v>210102.5</v>
      </c>
      <c r="E17" s="10">
        <f t="shared" si="0"/>
        <v>31497.5</v>
      </c>
      <c r="F17" s="11">
        <f t="shared" si="1"/>
        <v>0.13037044701986755</v>
      </c>
      <c r="G17" s="21">
        <f t="shared" si="2"/>
        <v>0.13037044701986755</v>
      </c>
    </row>
    <row r="18" spans="1:7" x14ac:dyDescent="0.25">
      <c r="A18" s="3" t="s">
        <v>14</v>
      </c>
      <c r="B18" s="2"/>
      <c r="C18" s="18">
        <v>43800</v>
      </c>
      <c r="D18" s="14">
        <v>68618.3</v>
      </c>
      <c r="E18" s="10">
        <f t="shared" si="0"/>
        <v>-24818.300000000003</v>
      </c>
      <c r="F18" s="11">
        <f t="shared" si="1"/>
        <v>-0.56662785388127856</v>
      </c>
      <c r="G18" s="21">
        <f t="shared" si="2"/>
        <v>0.56662785388127856</v>
      </c>
    </row>
    <row r="19" spans="1:7" x14ac:dyDescent="0.25">
      <c r="A19" s="3" t="s">
        <v>15</v>
      </c>
      <c r="B19" s="2"/>
      <c r="C19" s="18">
        <v>27600</v>
      </c>
      <c r="D19" s="14">
        <v>57897.399999999994</v>
      </c>
      <c r="E19" s="10">
        <f t="shared" si="0"/>
        <v>-30297.399999999994</v>
      </c>
      <c r="F19" s="11">
        <f t="shared" si="1"/>
        <v>-1.0977318840579708</v>
      </c>
      <c r="G19" s="21">
        <f t="shared" si="2"/>
        <v>1.0977318840579708</v>
      </c>
    </row>
    <row r="20" spans="1:7" x14ac:dyDescent="0.25">
      <c r="A20" s="3" t="s">
        <v>16</v>
      </c>
      <c r="B20" s="2"/>
      <c r="C20" s="18">
        <v>3400</v>
      </c>
      <c r="D20" s="14">
        <v>3915</v>
      </c>
      <c r="E20" s="10">
        <f t="shared" si="0"/>
        <v>-515</v>
      </c>
      <c r="F20" s="11">
        <f t="shared" si="1"/>
        <v>-0.15147058823529411</v>
      </c>
      <c r="G20" s="21">
        <f t="shared" si="2"/>
        <v>0.15147058823529411</v>
      </c>
    </row>
    <row r="21" spans="1:7" x14ac:dyDescent="0.25">
      <c r="A21" s="3" t="s">
        <v>17</v>
      </c>
      <c r="B21" s="2"/>
      <c r="C21" s="18">
        <v>1513600</v>
      </c>
      <c r="D21" s="14">
        <v>1720000</v>
      </c>
      <c r="E21" s="10">
        <f t="shared" si="0"/>
        <v>-206400</v>
      </c>
      <c r="F21" s="11">
        <f t="shared" si="1"/>
        <v>-0.13636363636363635</v>
      </c>
      <c r="G21" s="21">
        <f t="shared" si="2"/>
        <v>0.13636363636363635</v>
      </c>
    </row>
    <row r="22" spans="1:7" x14ac:dyDescent="0.25">
      <c r="A22" s="3" t="s">
        <v>18</v>
      </c>
      <c r="B22" s="2"/>
      <c r="C22" s="18">
        <v>14000</v>
      </c>
      <c r="D22" s="14">
        <v>12612.2</v>
      </c>
      <c r="E22" s="10">
        <f t="shared" si="0"/>
        <v>1387.7999999999993</v>
      </c>
      <c r="F22" s="11">
        <f t="shared" si="1"/>
        <v>9.9128571428571371E-2</v>
      </c>
      <c r="G22" s="21">
        <f t="shared" si="2"/>
        <v>9.9128571428571371E-2</v>
      </c>
    </row>
    <row r="23" spans="1:7" x14ac:dyDescent="0.25">
      <c r="A23" s="3" t="s">
        <v>19</v>
      </c>
      <c r="B23" s="2"/>
      <c r="C23" s="18">
        <v>176900</v>
      </c>
      <c r="D23" s="14">
        <v>435751.2</v>
      </c>
      <c r="E23" s="10">
        <f t="shared" si="0"/>
        <v>-258851.20000000001</v>
      </c>
      <c r="F23" s="11">
        <f t="shared" si="1"/>
        <v>-1.4632628603730922</v>
      </c>
      <c r="G23" s="21">
        <f t="shared" si="2"/>
        <v>1.4632628603730922</v>
      </c>
    </row>
    <row r="24" spans="1:7" x14ac:dyDescent="0.25">
      <c r="A24" s="3" t="s">
        <v>20</v>
      </c>
      <c r="B24" s="2"/>
      <c r="C24" s="18">
        <v>137100</v>
      </c>
      <c r="D24" s="14">
        <v>138500</v>
      </c>
      <c r="E24" s="10">
        <f t="shared" si="0"/>
        <v>-1400</v>
      </c>
      <c r="F24" s="11">
        <f t="shared" si="1"/>
        <v>-1.0211524434719184E-2</v>
      </c>
      <c r="G24" s="21">
        <f t="shared" si="2"/>
        <v>1.0211524434719184E-2</v>
      </c>
    </row>
    <row r="25" spans="1:7" x14ac:dyDescent="0.25">
      <c r="A25" s="3" t="s">
        <v>21</v>
      </c>
      <c r="B25" s="2"/>
      <c r="C25" s="18">
        <v>5800</v>
      </c>
      <c r="D25" s="14">
        <v>5950</v>
      </c>
      <c r="E25" s="10">
        <f t="shared" si="0"/>
        <v>-150</v>
      </c>
      <c r="F25" s="11">
        <f t="shared" si="1"/>
        <v>-2.5862068965517241E-2</v>
      </c>
      <c r="G25" s="21">
        <f t="shared" si="2"/>
        <v>2.5862068965517241E-2</v>
      </c>
    </row>
    <row r="26" spans="1:7" x14ac:dyDescent="0.25">
      <c r="A26" s="3" t="s">
        <v>22</v>
      </c>
      <c r="B26" s="2"/>
      <c r="C26" s="18">
        <v>130000</v>
      </c>
      <c r="D26" s="14">
        <v>132134.39999999999</v>
      </c>
      <c r="E26" s="10">
        <f t="shared" si="0"/>
        <v>-2134.3999999999942</v>
      </c>
      <c r="F26" s="11">
        <f t="shared" si="1"/>
        <v>-1.6418461538461493E-2</v>
      </c>
      <c r="G26" s="21">
        <f t="shared" si="2"/>
        <v>1.6418461538461493E-2</v>
      </c>
    </row>
    <row r="27" spans="1:7" x14ac:dyDescent="0.25">
      <c r="A27" s="3" t="s">
        <v>23</v>
      </c>
      <c r="B27" s="2"/>
      <c r="C27" s="18">
        <v>1600</v>
      </c>
      <c r="D27" s="14">
        <v>1912.7</v>
      </c>
      <c r="E27" s="10">
        <f t="shared" si="0"/>
        <v>-312.70000000000005</v>
      </c>
      <c r="F27" s="11">
        <f t="shared" si="1"/>
        <v>-0.19543750000000004</v>
      </c>
      <c r="G27" s="21">
        <f t="shared" si="2"/>
        <v>0.19543750000000004</v>
      </c>
    </row>
    <row r="28" spans="1:7" x14ac:dyDescent="0.25">
      <c r="A28" s="3" t="s">
        <v>24</v>
      </c>
      <c r="B28" s="2"/>
      <c r="C28" s="18">
        <v>10000</v>
      </c>
      <c r="D28" s="14">
        <v>9116.6</v>
      </c>
      <c r="E28" s="10">
        <f t="shared" si="0"/>
        <v>883.39999999999964</v>
      </c>
      <c r="F28" s="11">
        <f t="shared" si="1"/>
        <v>8.833999999999996E-2</v>
      </c>
      <c r="G28" s="21">
        <f t="shared" si="2"/>
        <v>8.833999999999996E-2</v>
      </c>
    </row>
    <row r="29" spans="1:7" x14ac:dyDescent="0.25">
      <c r="A29" s="3" t="s">
        <v>25</v>
      </c>
      <c r="B29" s="2"/>
      <c r="C29" s="18">
        <v>50600</v>
      </c>
      <c r="D29" s="14">
        <v>41130.699999999997</v>
      </c>
      <c r="E29" s="10">
        <f t="shared" si="0"/>
        <v>9469.3000000000029</v>
      </c>
      <c r="F29" s="11">
        <f t="shared" si="1"/>
        <v>0.18714031620553365</v>
      </c>
      <c r="G29" s="21">
        <f t="shared" si="2"/>
        <v>0.18714031620553365</v>
      </c>
    </row>
    <row r="30" spans="1:7" x14ac:dyDescent="0.25">
      <c r="A30" s="3" t="s">
        <v>26</v>
      </c>
      <c r="B30" s="2"/>
      <c r="C30" s="18"/>
      <c r="D30" s="14"/>
      <c r="F30" s="11"/>
      <c r="G30" s="21"/>
    </row>
    <row r="31" spans="1:7" x14ac:dyDescent="0.25">
      <c r="A31" s="4" t="s">
        <v>27</v>
      </c>
      <c r="C31" s="18">
        <v>6500</v>
      </c>
      <c r="D31" s="14">
        <v>5000</v>
      </c>
      <c r="E31" s="10">
        <f t="shared" si="0"/>
        <v>1500</v>
      </c>
      <c r="F31" s="11">
        <f t="shared" si="1"/>
        <v>0.23076923076923078</v>
      </c>
      <c r="G31" s="21"/>
    </row>
    <row r="32" spans="1:7" x14ac:dyDescent="0.25">
      <c r="A32" s="4" t="s">
        <v>28</v>
      </c>
      <c r="C32" s="14">
        <v>2500</v>
      </c>
      <c r="D32" s="14">
        <v>2000</v>
      </c>
      <c r="E32" s="14">
        <f t="shared" si="0"/>
        <v>500</v>
      </c>
      <c r="F32" s="11">
        <f t="shared" si="1"/>
        <v>0.2</v>
      </c>
      <c r="G32" s="21"/>
    </row>
    <row r="33" spans="1:7" x14ac:dyDescent="0.25">
      <c r="A33" s="3" t="s">
        <v>29</v>
      </c>
      <c r="B33" s="2"/>
      <c r="C33" s="15">
        <v>8400</v>
      </c>
      <c r="D33" s="15">
        <v>7000</v>
      </c>
      <c r="E33" s="15">
        <f t="shared" si="0"/>
        <v>1400</v>
      </c>
      <c r="F33" s="11">
        <f t="shared" si="1"/>
        <v>0.16666666666666666</v>
      </c>
      <c r="G33" s="21"/>
    </row>
    <row r="34" spans="1:7" x14ac:dyDescent="0.25">
      <c r="A34" s="5" t="s">
        <v>30</v>
      </c>
      <c r="C34" s="14"/>
    </row>
    <row r="35" spans="1:7" ht="15.75" thickBot="1" x14ac:dyDescent="0.3">
      <c r="A35" s="6" t="s">
        <v>31</v>
      </c>
      <c r="C35" s="16">
        <v>2973200</v>
      </c>
      <c r="D35" s="16">
        <v>3401813.5000000009</v>
      </c>
      <c r="E35" s="16">
        <f t="shared" ref="E35" si="3">SUM(E5:E29)+E33</f>
        <v>-589111.5</v>
      </c>
      <c r="F35" s="16"/>
      <c r="G35" s="22"/>
    </row>
    <row r="36" spans="1:7" ht="15.75" thickTop="1" x14ac:dyDescent="0.25">
      <c r="A36" s="5"/>
      <c r="C36" s="14"/>
    </row>
  </sheetData>
  <conditionalFormatting sqref="A4 A6:A35 D35:E35 B4:C35 D4:D34 E4">
    <cfRule type="expression" dxfId="4" priority="9" stopIfTrue="1">
      <formula>"istext(b3:i34)"</formula>
    </cfRule>
  </conditionalFormatting>
  <conditionalFormatting sqref="A5">
    <cfRule type="expression" dxfId="3" priority="8" stopIfTrue="1">
      <formula>"istext(b3)"</formula>
    </cfRule>
  </conditionalFormatting>
  <conditionalFormatting sqref="E32:E33">
    <cfRule type="expression" dxfId="2" priority="7" stopIfTrue="1">
      <formula>"istext(b3:i34)"</formula>
    </cfRule>
  </conditionalFormatting>
  <conditionalFormatting sqref="G5:G29">
    <cfRule type="iconSet" priority="1">
      <iconSet reverse="1">
        <cfvo type="percent" val="0"/>
        <cfvo type="num" val="0.33"/>
        <cfvo type="num" val="0.67"/>
      </iconSet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"/>
  <sheetViews>
    <sheetView showGridLines="0" workbookViewId="0">
      <selection activeCell="G5" sqref="G5"/>
    </sheetView>
  </sheetViews>
  <sheetFormatPr defaultRowHeight="15" x14ac:dyDescent="0.25"/>
  <cols>
    <col min="1" max="1" width="24.5703125" customWidth="1"/>
    <col min="2" max="3" width="16.7109375" customWidth="1"/>
    <col min="4" max="4" width="16.7109375" style="7" customWidth="1"/>
  </cols>
  <sheetData>
    <row r="2" spans="1:7" x14ac:dyDescent="0.25">
      <c r="A2" s="24" t="s">
        <v>0</v>
      </c>
      <c r="B2" s="24" t="s">
        <v>32</v>
      </c>
      <c r="C2" s="24" t="s">
        <v>33</v>
      </c>
      <c r="D2" s="24" t="s">
        <v>37</v>
      </c>
    </row>
    <row r="3" spans="1:7" x14ac:dyDescent="0.25">
      <c r="A3" s="3" t="s">
        <v>1</v>
      </c>
      <c r="B3" s="18">
        <v>31800</v>
      </c>
      <c r="C3" s="14">
        <v>38765</v>
      </c>
      <c r="D3" s="7">
        <f>Table1[[#This Row],[Actual]]-Table1[[#This Row],[Budget]]</f>
        <v>6965</v>
      </c>
    </row>
    <row r="4" spans="1:7" x14ac:dyDescent="0.25">
      <c r="A4" s="3" t="s">
        <v>2</v>
      </c>
      <c r="B4" s="18">
        <v>1100</v>
      </c>
      <c r="C4" s="14">
        <v>940</v>
      </c>
      <c r="D4" s="7">
        <f>Table1[[#This Row],[Actual]]-Table1[[#This Row],[Budget]]</f>
        <v>-160</v>
      </c>
    </row>
    <row r="5" spans="1:7" x14ac:dyDescent="0.25">
      <c r="A5" s="3" t="s">
        <v>3</v>
      </c>
      <c r="B5" s="18">
        <v>4200</v>
      </c>
      <c r="C5" s="14">
        <v>7698</v>
      </c>
      <c r="D5" s="7">
        <f>Table1[[#This Row],[Actual]]-Table1[[#This Row],[Budget]]</f>
        <v>3498</v>
      </c>
      <c r="G5" s="25"/>
    </row>
    <row r="6" spans="1:7" x14ac:dyDescent="0.25">
      <c r="A6" s="3" t="s">
        <v>4</v>
      </c>
      <c r="B6" s="18">
        <v>189200</v>
      </c>
      <c r="C6" s="14">
        <v>266548</v>
      </c>
      <c r="D6" s="7">
        <f>Table1[[#This Row],[Actual]]-Table1[[#This Row],[Budget]]</f>
        <v>77348</v>
      </c>
    </row>
    <row r="7" spans="1:7" x14ac:dyDescent="0.25">
      <c r="A7" s="3" t="s">
        <v>5</v>
      </c>
      <c r="B7" s="18">
        <v>15000</v>
      </c>
      <c r="C7" s="14">
        <v>12825.3</v>
      </c>
      <c r="D7" s="7">
        <f>Table1[[#This Row],[Actual]]-Table1[[#This Row],[Budget]]</f>
        <v>-2174.7000000000007</v>
      </c>
    </row>
    <row r="8" spans="1:7" x14ac:dyDescent="0.25">
      <c r="A8" s="3" t="s">
        <v>6</v>
      </c>
      <c r="B8" s="18">
        <v>25400</v>
      </c>
      <c r="C8" s="14">
        <v>60511.3</v>
      </c>
      <c r="D8" s="7">
        <f>Table1[[#This Row],[Actual]]-Table1[[#This Row],[Budget]]</f>
        <v>35111.300000000003</v>
      </c>
    </row>
    <row r="9" spans="1:7" x14ac:dyDescent="0.25">
      <c r="A9" s="3" t="s">
        <v>7</v>
      </c>
      <c r="B9" s="18">
        <v>4600</v>
      </c>
      <c r="C9" s="14">
        <v>3709.6</v>
      </c>
      <c r="D9" s="7">
        <f>Table1[[#This Row],[Actual]]-Table1[[#This Row],[Budget]]</f>
        <v>-890.40000000000009</v>
      </c>
    </row>
    <row r="10" spans="1:7" x14ac:dyDescent="0.25">
      <c r="A10" s="3" t="s">
        <v>8</v>
      </c>
      <c r="B10" s="18">
        <v>7200</v>
      </c>
      <c r="C10" s="14">
        <v>654.09999999999991</v>
      </c>
      <c r="D10" s="7">
        <f>Table1[[#This Row],[Actual]]-Table1[[#This Row],[Budget]]</f>
        <v>-6545.9</v>
      </c>
    </row>
    <row r="11" spans="1:7" x14ac:dyDescent="0.25">
      <c r="A11" s="3" t="s">
        <v>9</v>
      </c>
      <c r="B11" s="18">
        <v>49800</v>
      </c>
      <c r="C11" s="14">
        <v>39500.5</v>
      </c>
      <c r="D11" s="7">
        <f>Table1[[#This Row],[Actual]]-Table1[[#This Row],[Budget]]</f>
        <v>-10299.5</v>
      </c>
    </row>
    <row r="12" spans="1:7" x14ac:dyDescent="0.25">
      <c r="A12" s="3" t="s">
        <v>10</v>
      </c>
      <c r="B12" s="18">
        <v>107600</v>
      </c>
      <c r="C12" s="14">
        <v>116970</v>
      </c>
      <c r="D12" s="7">
        <f>Table1[[#This Row],[Actual]]-Table1[[#This Row],[Budget]]</f>
        <v>9370</v>
      </c>
    </row>
    <row r="13" spans="1:7" x14ac:dyDescent="0.25">
      <c r="A13" s="23" t="s">
        <v>38</v>
      </c>
      <c r="B13" s="19">
        <f>SUBTOTAL(109,Table1[Budget])</f>
        <v>435900</v>
      </c>
      <c r="C13" s="19">
        <f>SUBTOTAL(109,Table1[Actual])</f>
        <v>548121.79999999993</v>
      </c>
      <c r="D13" s="19">
        <f>SUBTOTAL(109,Table1[difference])</f>
        <v>112221.80000000002</v>
      </c>
    </row>
  </sheetData>
  <conditionalFormatting sqref="B3:C12 A4:A12">
    <cfRule type="expression" dxfId="1" priority="3" stopIfTrue="1">
      <formula>"istext(b3:i34)"</formula>
    </cfRule>
  </conditionalFormatting>
  <conditionalFormatting sqref="A3">
    <cfRule type="expression" dxfId="0" priority="2" stopIfTrue="1">
      <formula>"istext(b3)"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Raw Data</vt:lpstr>
      <vt:lpstr>2007 Bars</vt:lpstr>
      <vt:lpstr>2010 Bars</vt:lpstr>
      <vt:lpstr>2007 Traffic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Carlton</dc:creator>
  <cp:lastModifiedBy>Carlton</cp:lastModifiedBy>
  <cp:lastPrinted>2007-11-19T15:44:02Z</cp:lastPrinted>
  <dcterms:created xsi:type="dcterms:W3CDTF">2007-11-19T15:03:02Z</dcterms:created>
  <dcterms:modified xsi:type="dcterms:W3CDTF">2010-09-07T16:45:20Z</dcterms:modified>
</cp:coreProperties>
</file>