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255" windowHeight="7650" activeTab="3"/>
  </bookViews>
  <sheets>
    <sheet name="TOC" sheetId="4" r:id="rId1"/>
    <sheet name="Find Replace" sheetId="2" r:id="rId2"/>
    <sheet name="Spell" sheetId="3" r:id="rId3"/>
    <sheet name="Function Tool" sheetId="32" r:id="rId4"/>
    <sheet name="Function Help" sheetId="34" r:id="rId5"/>
    <sheet name="Upper" sheetId="8" r:id="rId6"/>
    <sheet name="Lower" sheetId="9" r:id="rId7"/>
    <sheet name="Proper" sheetId="10" r:id="rId8"/>
    <sheet name="Find" sheetId="5" r:id="rId9"/>
    <sheet name="Search" sheetId="6" r:id="rId10"/>
    <sheet name="LEN" sheetId="13" r:id="rId11"/>
    <sheet name="Substitute" sheetId="11" r:id="rId12"/>
    <sheet name="Replace" sheetId="12" r:id="rId13"/>
    <sheet name="Left" sheetId="14" r:id="rId14"/>
    <sheet name="MID" sheetId="15" r:id="rId15"/>
    <sheet name="RIGHT" sheetId="16" r:id="rId16"/>
    <sheet name="Value" sheetId="17" r:id="rId17"/>
    <sheet name="Concantonate" sheetId="22" r:id="rId18"/>
    <sheet name="Text" sheetId="19" r:id="rId19"/>
    <sheet name="Trim" sheetId="20" r:id="rId20"/>
    <sheet name="Clean" sheetId="21" r:id="rId21"/>
    <sheet name="Fixed" sheetId="18" r:id="rId22"/>
    <sheet name="Dollar" sheetId="7" r:id="rId23"/>
    <sheet name="Code" sheetId="23" r:id="rId24"/>
    <sheet name="Date" sheetId="24" r:id="rId25"/>
    <sheet name="Date Value" sheetId="25" r:id="rId26"/>
    <sheet name="Time" sheetId="26" r:id="rId27"/>
    <sheet name="Time Value" sheetId="27" r:id="rId28"/>
    <sheet name="Transpose" sheetId="28" r:id="rId29"/>
    <sheet name="Fill In Trick" sheetId="29" r:id="rId30"/>
    <sheet name="VLOOKUP" sheetId="30" r:id="rId31"/>
    <sheet name="VLOOKP NOTE" sheetId="31" r:id="rId32"/>
    <sheet name="Sheet29 (2)" sheetId="35" r:id="rId33"/>
    <sheet name="Sheet29" sheetId="33" r:id="rId34"/>
  </sheets>
  <calcPr calcId="125725"/>
</workbook>
</file>

<file path=xl/calcChain.xml><?xml version="1.0" encoding="utf-8"?>
<calcChain xmlns="http://schemas.openxmlformats.org/spreadsheetml/2006/main">
  <c r="F4" i="31"/>
  <c r="G4" s="1"/>
  <c r="K5" i="30"/>
  <c r="K9"/>
  <c r="K10"/>
  <c r="K11"/>
  <c r="K12"/>
  <c r="K13"/>
  <c r="K4"/>
  <c r="J14"/>
  <c r="K14" s="1"/>
  <c r="J6"/>
  <c r="K6" s="1"/>
  <c r="A20" i="28"/>
  <c r="C6" i="25"/>
  <c r="C4"/>
  <c r="C5"/>
  <c r="A9" i="24"/>
  <c r="A7"/>
  <c r="A8"/>
  <c r="C3" i="22"/>
  <c r="B15" i="9"/>
  <c r="C15"/>
  <c r="D15"/>
  <c r="A15"/>
  <c r="B3" i="23"/>
  <c r="B4"/>
  <c r="B4" i="21"/>
  <c r="A9" i="19"/>
  <c r="A12"/>
  <c r="A11"/>
  <c r="A10"/>
  <c r="A13"/>
  <c r="A14"/>
  <c r="A15"/>
  <c r="F17" i="30" l="1"/>
  <c r="J16"/>
  <c r="F13" s="1"/>
  <c r="F19" s="1"/>
  <c r="F15" l="1"/>
  <c r="F21" s="1"/>
  <c r="J18" s="1"/>
  <c r="K18" s="1"/>
  <c r="K16"/>
  <c r="J20" l="1"/>
  <c r="K20" s="1"/>
</calcChain>
</file>

<file path=xl/sharedStrings.xml><?xml version="1.0" encoding="utf-8"?>
<sst xmlns="http://schemas.openxmlformats.org/spreadsheetml/2006/main" count="3510" uniqueCount="799">
  <si>
    <t>Find &amp; Replace</t>
  </si>
  <si>
    <t>Expense:</t>
  </si>
  <si>
    <t>Jan</t>
  </si>
  <si>
    <t>%</t>
  </si>
  <si>
    <t>Feb</t>
  </si>
  <si>
    <t>Mar</t>
  </si>
  <si>
    <t>Apr</t>
  </si>
  <si>
    <t>May</t>
  </si>
  <si>
    <t>Jun</t>
  </si>
  <si>
    <t>Automobile Expense</t>
  </si>
  <si>
    <t>Bank Service Charges</t>
  </si>
  <si>
    <t>Conference Registration Fees</t>
  </si>
  <si>
    <t>Contract Labor</t>
  </si>
  <si>
    <t>Contributions</t>
  </si>
  <si>
    <t>Dues and Subscriptions</t>
  </si>
  <si>
    <t>Equipment Purchase</t>
  </si>
  <si>
    <t>Equipment Rental</t>
  </si>
  <si>
    <t>Hardware Purchase</t>
  </si>
  <si>
    <t>Insurance</t>
  </si>
  <si>
    <t>Marketing Giveaways</t>
  </si>
  <si>
    <t>Memberships</t>
  </si>
  <si>
    <t>Miscellaneous</t>
  </si>
  <si>
    <t>Office Supplies</t>
  </si>
  <si>
    <t>Online Computer Services</t>
  </si>
  <si>
    <t>Outside Services</t>
  </si>
  <si>
    <t>Partner Salary Draw</t>
  </si>
  <si>
    <t>Payroll Expenses</t>
  </si>
  <si>
    <t>Postage and Delivery</t>
  </si>
  <si>
    <t>Printing and Reproduction</t>
  </si>
  <si>
    <t>Purchases</t>
  </si>
  <si>
    <t>Purchases - Reports</t>
  </si>
  <si>
    <t>Rent</t>
  </si>
  <si>
    <t>Repairs</t>
  </si>
  <si>
    <t>Software Purchase</t>
  </si>
  <si>
    <t>ssi-misc</t>
  </si>
  <si>
    <t>Taxes:</t>
  </si>
  <si>
    <t>Federal</t>
  </si>
  <si>
    <t>State</t>
  </si>
  <si>
    <t>Total Taxes</t>
  </si>
  <si>
    <t>Total Expenses</t>
  </si>
  <si>
    <t>Bank Servuce Charges</t>
  </si>
  <si>
    <t>Automobil Expense</t>
  </si>
  <si>
    <t>Equipment Rentall</t>
  </si>
  <si>
    <t>Office Suppplies</t>
  </si>
  <si>
    <t>Spell Check</t>
  </si>
  <si>
    <t>Spell Check (F7)</t>
  </si>
  <si>
    <t>Misceallneous</t>
  </si>
  <si>
    <t>Alan Akers,316 Wild Heron Road,St. Simons Island, GA 31522,(912) 638-5009,alan@akers.com</t>
  </si>
  <si>
    <t>Robin Allen,269 Old Plantation Trail,Milledgeville, GA,(478) 968-5313,Robinandtonypeters@Alltel.Net</t>
  </si>
  <si>
    <t>Alphonso J. Atkinson,3787Landgraf Cove,Decatur, GA 30034,(404) 212-1981,Atk3787@Aol.Com</t>
  </si>
  <si>
    <t>Alvin Atkinson,2717 Bethel Ct,WinstonSalem, NC 27127,(336) 764-3532,Atkinsona@Wssu.Edu</t>
  </si>
  <si>
    <t>Alan Akers</t>
  </si>
  <si>
    <t>316 Wild Heron Road</t>
  </si>
  <si>
    <t>St. Simons Island, GA 31522</t>
  </si>
  <si>
    <t>912-638-5009</t>
  </si>
  <si>
    <t>Robin Allen</t>
  </si>
  <si>
    <t>269 Old Plantation Trail</t>
  </si>
  <si>
    <t>Milledgeville, GA</t>
  </si>
  <si>
    <t>478-968-5313</t>
  </si>
  <si>
    <t>Alphonso J. Atkinson</t>
  </si>
  <si>
    <t>3787Landgraf Cove</t>
  </si>
  <si>
    <t>Decatur, GA 30034</t>
  </si>
  <si>
    <t>404-212-1981</t>
  </si>
  <si>
    <t>Alvin Atkinson</t>
  </si>
  <si>
    <t>2717 Bethel Ct</t>
  </si>
  <si>
    <t>WinstonSalem, NC 27127</t>
  </si>
  <si>
    <t>336-764-3532</t>
  </si>
  <si>
    <t>Yvonne Baker Williams</t>
  </si>
  <si>
    <t>5600 Altama Ave., Apt. A1</t>
  </si>
  <si>
    <t>Brunswick, GA  31520</t>
  </si>
  <si>
    <t>912-264-5910</t>
  </si>
  <si>
    <t>John Lamar Bakley</t>
  </si>
  <si>
    <t>Jacksonville, FL  32223</t>
  </si>
  <si>
    <t>904-268-0851</t>
  </si>
  <si>
    <t>Teresa Baldwin</t>
  </si>
  <si>
    <t>121 Riverridge Road</t>
  </si>
  <si>
    <t>912/265-2616</t>
  </si>
  <si>
    <t>Richard Banks</t>
  </si>
  <si>
    <t>1941 Salisbury Way</t>
  </si>
  <si>
    <t>Hinesville, GA 31313</t>
  </si>
  <si>
    <t>912-369-3336</t>
  </si>
  <si>
    <t>Charles Banks</t>
  </si>
  <si>
    <t>498 Baisden Lane</t>
  </si>
  <si>
    <t>St. Simons Island,  GA  31522</t>
  </si>
  <si>
    <t>912-638-8873</t>
  </si>
  <si>
    <t>David Beard</t>
  </si>
  <si>
    <t>5519 New. Jesup Hwy</t>
  </si>
  <si>
    <t>Brunswick, GA 31523</t>
  </si>
  <si>
    <t>912-267-7401</t>
  </si>
  <si>
    <t>Keith Bell</t>
  </si>
  <si>
    <t>118 Belvedere Lane</t>
  </si>
  <si>
    <t>Peachtree City, GA 30269</t>
  </si>
  <si>
    <t>770-632-9875</t>
  </si>
  <si>
    <t xml:space="preserve"> </t>
  </si>
  <si>
    <t>ALAN AKERS</t>
  </si>
  <si>
    <t>316 WILD HERON ROAD</t>
  </si>
  <si>
    <t>ST. SIMONS ISLAND, GA 31522</t>
  </si>
  <si>
    <t>ROBIN ALLEN</t>
  </si>
  <si>
    <t>269 OLD PLANTATION TRAIL</t>
  </si>
  <si>
    <t>MILLEDGEVILLE, GA</t>
  </si>
  <si>
    <t>ALPHONSO J. ATKINSON</t>
  </si>
  <si>
    <t>3787LANDGRAF COVE</t>
  </si>
  <si>
    <t>DECATUR, GA 30034</t>
  </si>
  <si>
    <t>ALVIN ATKINSON</t>
  </si>
  <si>
    <t>2717 BETHEL CT</t>
  </si>
  <si>
    <t>WINSTONSALEM, NC 27127</t>
  </si>
  <si>
    <t>YVONNE BAKER WILLIAMS</t>
  </si>
  <si>
    <t>5600 ALTAMA AVE., APT. A1</t>
  </si>
  <si>
    <t>BRUNSWICK, GA  31520</t>
  </si>
  <si>
    <t>JOHN LAMAR BAKLEY</t>
  </si>
  <si>
    <t/>
  </si>
  <si>
    <t>JACKSONVILLE, FL  32223</t>
  </si>
  <si>
    <t>TERESA BALDWIN</t>
  </si>
  <si>
    <t>121 RIVERRIDGE ROAD</t>
  </si>
  <si>
    <t>RICHARD BANKS</t>
  </si>
  <si>
    <t>1941 SALISBURY WAY</t>
  </si>
  <si>
    <t>HINESVILLE, GA 31313</t>
  </si>
  <si>
    <t>CHARLES BANKS</t>
  </si>
  <si>
    <t>498 BAISDEN LANE</t>
  </si>
  <si>
    <t>ST. SIMONS ISLAND,  GA  31522</t>
  </si>
  <si>
    <t>DAVID BEARD</t>
  </si>
  <si>
    <t>5519 NEW. JESUP HWY</t>
  </si>
  <si>
    <t>BRUNSWICK, GA 31523</t>
  </si>
  <si>
    <t>KEITH BELL</t>
  </si>
  <si>
    <t>118 BELVEDERE LANE</t>
  </si>
  <si>
    <t>PEACHTREE CITY, GA 30269</t>
  </si>
  <si>
    <t>=Proper</t>
  </si>
  <si>
    <t>=Lower</t>
  </si>
  <si>
    <t>=UPPER</t>
  </si>
  <si>
    <t>=SEARCH (The difference between Search and Find is Find is case Sensitiive, Search is Not)</t>
  </si>
  <si>
    <t>=FIND</t>
  </si>
  <si>
    <t>Alan Akers,(912) 638-5009,alan@Yahoo.com, alan@Gmail.com,AlanAkers@SSI.com</t>
  </si>
  <si>
    <t>Robin Allen,(478) 968-5313,Robinandtonypeters@Alltel.Net, Robin@MSN.com</t>
  </si>
  <si>
    <t>Alphonso J. Atkinson, (404) 212-1981, Atk3787@Aol.Com,Alvin@bellsouth.net</t>
  </si>
  <si>
    <t>Teresa Baldwin, (912) 265-2616, Teresa@AOL.com</t>
  </si>
  <si>
    <t>=SUBSTITUTE</t>
  </si>
  <si>
    <t>=REPLACE</t>
  </si>
  <si>
    <t>=REPLACE (Similar to Substitute but replaces positions rather than characters)</t>
  </si>
  <si>
    <t>=LEN</t>
  </si>
  <si>
    <t>Robin Allen,(478) 968-5313,Robin@Alltel.Net, Robin@MSN.com</t>
  </si>
  <si>
    <t>=LEFT</t>
  </si>
  <si>
    <t>Name</t>
  </si>
  <si>
    <t>Pos.</t>
  </si>
  <si>
    <t>Yr.</t>
  </si>
  <si>
    <t>Exp.</t>
  </si>
  <si>
    <t>Ht./Wt.</t>
  </si>
  <si>
    <t>Hometown (last school)</t>
  </si>
  <si>
    <t>Austin Long</t>
  </si>
  <si>
    <t>OL</t>
  </si>
  <si>
    <t>Fr.</t>
  </si>
  <si>
    <t>HS</t>
  </si>
  <si>
    <t>6-5/268</t>
  </si>
  <si>
    <t>Memphis, TN (Briarcrest Christina HS)</t>
  </si>
  <si>
    <t>Branden Smith</t>
  </si>
  <si>
    <t>CB</t>
  </si>
  <si>
    <t>5-11/169</t>
  </si>
  <si>
    <t>Atlanta, GA (Washington HS)</t>
  </si>
  <si>
    <t>Brandon Boykin</t>
  </si>
  <si>
    <t>So.</t>
  </si>
  <si>
    <t>1V</t>
  </si>
  <si>
    <t>5-10/180</t>
  </si>
  <si>
    <t>Fayetteville, GA (Fayette County HS)</t>
  </si>
  <si>
    <t>Bryan Evans</t>
  </si>
  <si>
    <t>S</t>
  </si>
  <si>
    <t>Sr.</t>
  </si>
  <si>
    <t>3V</t>
  </si>
  <si>
    <t>5-11/197</t>
  </si>
  <si>
    <t>Jacksonville, FL (Ed White HS)</t>
  </si>
  <si>
    <t>Caleb King</t>
  </si>
  <si>
    <t>RB</t>
  </si>
  <si>
    <t>5-11/211</t>
  </si>
  <si>
    <t>Norcross, GA (Greater Atl. Christian HS)</t>
  </si>
  <si>
    <t>Zach Mettenberger</t>
  </si>
  <si>
    <t>QB</t>
  </si>
  <si>
    <t>6-5/239</t>
  </si>
  <si>
    <t>Watkinsville, GA (Oconee Co. HS)</t>
  </si>
  <si>
    <t>Logan Gray</t>
  </si>
  <si>
    <t>6-2/192</t>
  </si>
  <si>
    <t>Columbia, MO (Rock Bridge HS)</t>
  </si>
  <si>
    <t>Andrew Johnson</t>
  </si>
  <si>
    <t>2V</t>
  </si>
  <si>
    <t>5-10/192</t>
  </si>
  <si>
    <t>Athens, GA (Oconee Co. HS)</t>
  </si>
  <si>
    <t>Orson Charles</t>
  </si>
  <si>
    <t>TE</t>
  </si>
  <si>
    <t>6-3/232</t>
  </si>
  <si>
    <t>Tampa, FL (Plant HS)</t>
  </si>
  <si>
    <t>A.J. Green</t>
  </si>
  <si>
    <t>WR</t>
  </si>
  <si>
    <t>6-5/205</t>
  </si>
  <si>
    <t>Summerville, SC (Summerville HS)</t>
  </si>
  <si>
    <t>Reshad Jones</t>
  </si>
  <si>
    <t>Jr.</t>
  </si>
  <si>
    <t>6-2/215</t>
  </si>
  <si>
    <t>Jordan Love</t>
  </si>
  <si>
    <t>6-0/185</t>
  </si>
  <si>
    <t>Glen Allen, VA (Deep Run HS)</t>
  </si>
  <si>
    <t>Aaron Murray</t>
  </si>
  <si>
    <t>6-1/207</t>
  </si>
  <si>
    <t>Tavarres King</t>
  </si>
  <si>
    <t>RS</t>
  </si>
  <si>
    <t>6-1/182</t>
  </si>
  <si>
    <t>Mount Airy, GA (Habersham Central HS)</t>
  </si>
  <si>
    <t>Drew Butler</t>
  </si>
  <si>
    <t>P</t>
  </si>
  <si>
    <t>6-2/201</t>
  </si>
  <si>
    <t>Duluth, GA (Peachtree Ridge HS)</t>
  </si>
  <si>
    <t>Blake Sailors</t>
  </si>
  <si>
    <t>5-11/176</t>
  </si>
  <si>
    <t>Joe Cox</t>
  </si>
  <si>
    <t>6-1/200</t>
  </si>
  <si>
    <t>Charlotte, NC (Independence HS)</t>
  </si>
  <si>
    <t>Marlon Brown</t>
  </si>
  <si>
    <t>6-5/212</t>
  </si>
  <si>
    <t>Memphis, TN (Harding Academy)</t>
  </si>
  <si>
    <t>Jonathan Batson</t>
  </si>
  <si>
    <t>6-0/210</t>
  </si>
  <si>
    <t>Charlotte, NC (Providence Day HS)</t>
  </si>
  <si>
    <t>Kris Durham</t>
  </si>
  <si>
    <t>6-5/206</t>
  </si>
  <si>
    <t>Calhoun, GA (Calhoun HS)</t>
  </si>
  <si>
    <t>Josh Murray</t>
  </si>
  <si>
    <t>TR</t>
  </si>
  <si>
    <t>Tampa, (Plant HS)</t>
  </si>
  <si>
    <t>Rantavious Wooten</t>
  </si>
  <si>
    <t>5-10/173</t>
  </si>
  <si>
    <t>Belle Grales, FL (Glades Central HS)</t>
  </si>
  <si>
    <t>Bacarri Rambo</t>
  </si>
  <si>
    <t>SQ</t>
  </si>
  <si>
    <t>Donalsonville, GA (Seminole County HS)</t>
  </si>
  <si>
    <t>Sanders Commings</t>
  </si>
  <si>
    <t>6-2/210</t>
  </si>
  <si>
    <t>Augusta, GA (Westside HS)</t>
  </si>
  <si>
    <t>Richard Samuel</t>
  </si>
  <si>
    <t>TB</t>
  </si>
  <si>
    <t>6-2/218</t>
  </si>
  <si>
    <t>Cartersville, GA (Cass HS)</t>
  </si>
  <si>
    <t>Prince Miller</t>
  </si>
  <si>
    <t>5-8/195</t>
  </si>
  <si>
    <t>Duncan, SC (Byrnes HS)</t>
  </si>
  <si>
    <t>Washaun Ealey</t>
  </si>
  <si>
    <t>Valdosta, GA (Valdosta HS)</t>
  </si>
  <si>
    <t>Vance Cuff</t>
  </si>
  <si>
    <t>5-11/174</t>
  </si>
  <si>
    <t>Moultrie, GA (Colquitt Co. HS)</t>
  </si>
  <si>
    <t>Dontavius Jackson</t>
  </si>
  <si>
    <t>5-10/204</t>
  </si>
  <si>
    <t>Franklin, GA (Heard Co. HS)</t>
  </si>
  <si>
    <t>Israel Troupe</t>
  </si>
  <si>
    <t>6-1/209</t>
  </si>
  <si>
    <t>Tifton, GA (Tift County HS)</t>
  </si>
  <si>
    <t>Makiri Pugh</t>
  </si>
  <si>
    <t>6-0/201</t>
  </si>
  <si>
    <t>Carlton Thomas</t>
  </si>
  <si>
    <t>5-7/179</t>
  </si>
  <si>
    <t>Frostproof, FL (Frostproof HS)</t>
  </si>
  <si>
    <t>Eric Elliot</t>
  </si>
  <si>
    <t>5-9/192</t>
  </si>
  <si>
    <t>Kennesaw, GA (Kennesaw Mountain)</t>
  </si>
  <si>
    <t>Quintin Banks</t>
  </si>
  <si>
    <t>Warner Robins, GA (Houston Co. HS)</t>
  </si>
  <si>
    <t>Brandon Bogotay</t>
  </si>
  <si>
    <t>K</t>
  </si>
  <si>
    <t>JC</t>
  </si>
  <si>
    <t>6-3/200</t>
  </si>
  <si>
    <t>San Diego, CA (Patrick Henry HS)</t>
  </si>
  <si>
    <t>Kalvin Daniels</t>
  </si>
  <si>
    <t>5-10/197</t>
  </si>
  <si>
    <t>Eastman, GA (Dodge Co. HS)</t>
  </si>
  <si>
    <t>Chase Vasser</t>
  </si>
  <si>
    <t>LB</t>
  </si>
  <si>
    <t>6-3/217</t>
  </si>
  <si>
    <t>Gainesville, GA (Chestatee HS)</t>
  </si>
  <si>
    <t>Rennie Curran</t>
  </si>
  <si>
    <t>5-11/226</t>
  </si>
  <si>
    <t>Snellville, GA (Brookwood HS)</t>
  </si>
  <si>
    <t>Shawn Williams</t>
  </si>
  <si>
    <t>Blakely, GA (Earley Co. HS)</t>
  </si>
  <si>
    <t>Akeem Hebron</t>
  </si>
  <si>
    <t>6-1/226</t>
  </si>
  <si>
    <t>Gaithersburg, MD (Good Counsel HS)</t>
  </si>
  <si>
    <t>Marcus Dowtin</t>
  </si>
  <si>
    <t>6-2/219</t>
  </si>
  <si>
    <t>Upper Marlboro, MD (Bishop O'Connell HS)</t>
  </si>
  <si>
    <t>Nick Williams</t>
  </si>
  <si>
    <t>Bainbridge, GA (Bainbridge HS)</t>
  </si>
  <si>
    <t>Roderick Battle</t>
  </si>
  <si>
    <t>DE</t>
  </si>
  <si>
    <t>6-4/263</t>
  </si>
  <si>
    <t>Atlanta, GA (Douglass HS)</t>
  </si>
  <si>
    <t>Justin Houston</t>
  </si>
  <si>
    <t>6-3/264</t>
  </si>
  <si>
    <t>Statesboro, GA (Statesboro HS)</t>
  </si>
  <si>
    <t>Kevin Lanier</t>
  </si>
  <si>
    <t>FB</t>
  </si>
  <si>
    <t>5-11/213</t>
  </si>
  <si>
    <t>Woodstock, GA (Marist HS)</t>
  </si>
  <si>
    <t>Charles White</t>
  </si>
  <si>
    <t>6-1/230</t>
  </si>
  <si>
    <t>Columbia, SC (Blythewood HS)</t>
  </si>
  <si>
    <t>Marcus Washington</t>
  </si>
  <si>
    <t>6-0/258</t>
  </si>
  <si>
    <t>Keysville, GA (Burke Co. HS)</t>
  </si>
  <si>
    <t>Josh Sailors</t>
  </si>
  <si>
    <t>5-9/240</t>
  </si>
  <si>
    <t>Christian Robinson</t>
  </si>
  <si>
    <t>6-2/217</t>
  </si>
  <si>
    <t>Cameron Allen</t>
  </si>
  <si>
    <t>6-1/210</t>
  </si>
  <si>
    <t>Canton, GA (Woodstock HS)</t>
  </si>
  <si>
    <t>Justin Fields</t>
  </si>
  <si>
    <t>6-1/245</t>
  </si>
  <si>
    <t>Savannah, GA (Calvary Baptist HS)</t>
  </si>
  <si>
    <t>Chad Gloer</t>
  </si>
  <si>
    <t>5-10/198</t>
  </si>
  <si>
    <t>Fayetteville, GA (Starrs Mill HS)</t>
  </si>
  <si>
    <t>Jackson Griffeth</t>
  </si>
  <si>
    <t>6-2/197</t>
  </si>
  <si>
    <t>Gainesville, GA (North Hall HS)</t>
  </si>
  <si>
    <t>Fred Munzenmaier</t>
  </si>
  <si>
    <t>6-2/242</t>
  </si>
  <si>
    <t>Norcross, GA (Norcross HS)</t>
  </si>
  <si>
    <t>Shaun Chapas</t>
  </si>
  <si>
    <t>6-2/246</t>
  </si>
  <si>
    <t>St. Augustine, FL (Jacksonville Bolles HS)</t>
  </si>
  <si>
    <t>Darryl Gamble</t>
  </si>
  <si>
    <t>6-2/257</t>
  </si>
  <si>
    <t>Akeem Dent</t>
  </si>
  <si>
    <t>6-2/228</t>
  </si>
  <si>
    <t>Darius Dewberry</t>
  </si>
  <si>
    <t>6-3/233</t>
  </si>
  <si>
    <t>Fort Valley, GA (Peach Co. HS)</t>
  </si>
  <si>
    <t>Jeremy Longo</t>
  </si>
  <si>
    <t>6-3/258</t>
  </si>
  <si>
    <t>Ft. Lauderdale, FL (Cardinal Gibbons HS)</t>
  </si>
  <si>
    <t>Tanner Strickland</t>
  </si>
  <si>
    <t>G</t>
  </si>
  <si>
    <t>6-5/335</t>
  </si>
  <si>
    <t>Nashville, GA (Berrien County HS)</t>
  </si>
  <si>
    <t>Josh Parrish</t>
  </si>
  <si>
    <t>6-4/294</t>
  </si>
  <si>
    <t>Norcross, GA (Wesleyan HS)</t>
  </si>
  <si>
    <t>Mike Gilliard</t>
  </si>
  <si>
    <t>Geno Atkins</t>
  </si>
  <si>
    <t>DT</t>
  </si>
  <si>
    <t>6-1/290</t>
  </si>
  <si>
    <t>Pembroke Pines, FL (St. Thomas Aquinas HS)</t>
  </si>
  <si>
    <t>Blair Walsh</t>
  </si>
  <si>
    <t>5-10/189</t>
  </si>
  <si>
    <t>Boca Raton, FL (Cardinal Gibbons HS)</t>
  </si>
  <si>
    <t>Demarcus Dobbs</t>
  </si>
  <si>
    <t>6-2/274</t>
  </si>
  <si>
    <t>Clint Boling</t>
  </si>
  <si>
    <t>T</t>
  </si>
  <si>
    <t>6-5/304</t>
  </si>
  <si>
    <t>Alpharetta, GA (Chattahoochee HS)</t>
  </si>
  <si>
    <t>Ben Jones</t>
  </si>
  <si>
    <t>C</t>
  </si>
  <si>
    <t>6-3/298</t>
  </si>
  <si>
    <t>Centerville, AL (Bibb County HS)</t>
  </si>
  <si>
    <t>Chris Davis</t>
  </si>
  <si>
    <t>6-4/295</t>
  </si>
  <si>
    <t>Jefferson, GA (Jefferson HS)</t>
  </si>
  <si>
    <t>Matthew DeGenova</t>
  </si>
  <si>
    <t>6-1/212</t>
  </si>
  <si>
    <t>Kenner, LA (Jesuit HS)</t>
  </si>
  <si>
    <t>Dallas Lee</t>
  </si>
  <si>
    <t>Buford, GA (Buford HS)</t>
  </si>
  <si>
    <t>Devin Hollander</t>
  </si>
  <si>
    <t>5-11/230</t>
  </si>
  <si>
    <t>Jonathan Owens</t>
  </si>
  <si>
    <t>6-4/298</t>
  </si>
  <si>
    <t>Blountsville, AL (Susan Moore HS)</t>
  </si>
  <si>
    <t>Ben Harbin</t>
  </si>
  <si>
    <t>6-3/230</t>
  </si>
  <si>
    <t>Dalton, GA (Dalton HS)</t>
  </si>
  <si>
    <t>Chris Burnette</t>
  </si>
  <si>
    <t>OG</t>
  </si>
  <si>
    <t>6-2/291</t>
  </si>
  <si>
    <t>LaGrange, GA (Troupe County HS)</t>
  </si>
  <si>
    <t>AJ Harmon</t>
  </si>
  <si>
    <t>6-5/310</t>
  </si>
  <si>
    <t>Louisville, GA (Jefferson Co. HS)</t>
  </si>
  <si>
    <t>Cordy Glenn</t>
  </si>
  <si>
    <t>6-5/329</t>
  </si>
  <si>
    <t>Riverdale, GA (Riverdale HS)</t>
  </si>
  <si>
    <t>Vince Vance</t>
  </si>
  <si>
    <t>6-8/325</t>
  </si>
  <si>
    <t>Hinesville, GA (Bradwell Institute)</t>
  </si>
  <si>
    <t>Casey Nickels</t>
  </si>
  <si>
    <t>6-4/277</t>
  </si>
  <si>
    <t>Tignall, GA (Washington-Wilkes HS)</t>
  </si>
  <si>
    <t>Kevin Perez</t>
  </si>
  <si>
    <t>6-3/270</t>
  </si>
  <si>
    <t>Miami, FL (Killian HS)</t>
  </si>
  <si>
    <t>Kiante Tripp</t>
  </si>
  <si>
    <t>6-6/276</t>
  </si>
  <si>
    <t>Atlanta, GA (Westlake HS)</t>
  </si>
  <si>
    <t>Ben Harden</t>
  </si>
  <si>
    <t>6-3/310</t>
  </si>
  <si>
    <t>Perry, GA (Perry HS)</t>
  </si>
  <si>
    <t>Trinton Sturdivant</t>
  </si>
  <si>
    <t>6-5/305</t>
  </si>
  <si>
    <t>Wadesboro, NC (Anson HS)</t>
  </si>
  <si>
    <t>Josh Davis</t>
  </si>
  <si>
    <t>6-6/305</t>
  </si>
  <si>
    <t>Jayess, MS (Tylertown HS)</t>
  </si>
  <si>
    <t>Justin Anderson</t>
  </si>
  <si>
    <t>6-5/300</t>
  </si>
  <si>
    <t>Ocilla, GA (Irwin Co. HS)</t>
  </si>
  <si>
    <t>Zach Renner</t>
  </si>
  <si>
    <t>Monroe, CT (New Canaan HS)</t>
  </si>
  <si>
    <t>Aron White</t>
  </si>
  <si>
    <t>6-4/234</t>
  </si>
  <si>
    <t>Mike Moore</t>
  </si>
  <si>
    <t>6-2/202</t>
  </si>
  <si>
    <t>Fort Lauderdale, FL (American Heritage HS)</t>
  </si>
  <si>
    <t>Cornelius Washington</t>
  </si>
  <si>
    <t>6-4/247</t>
  </si>
  <si>
    <t>Hephzibah, GA (Burke Co. HS)</t>
  </si>
  <si>
    <t>Bryce Ros</t>
  </si>
  <si>
    <t>6-4/231</t>
  </si>
  <si>
    <t>Kennesaw, GA (Kennesaw Mountain HS)</t>
  </si>
  <si>
    <t>Derrick Lott</t>
  </si>
  <si>
    <t>Kennesaw, GA (North Cobb HS)</t>
  </si>
  <si>
    <t>Derek Rich</t>
  </si>
  <si>
    <t>6-2/258</t>
  </si>
  <si>
    <t>Gainesville, GA (North Hall)</t>
  </si>
  <si>
    <t>Vernon Spellman</t>
  </si>
  <si>
    <t>6-1/185</t>
  </si>
  <si>
    <t>Marietta, GA (Sprayberry HS)</t>
  </si>
  <si>
    <t>Reuben Faloughi</t>
  </si>
  <si>
    <t>6-5/234</t>
  </si>
  <si>
    <t>Martinez, GA (Evans HS)</t>
  </si>
  <si>
    <t>Arthur Lynch</t>
  </si>
  <si>
    <t>6-5/254</t>
  </si>
  <si>
    <t>Dartmouth, MA (Dartmouth HS)</t>
  </si>
  <si>
    <t>Bruce Figgins</t>
  </si>
  <si>
    <t>6-4/270</t>
  </si>
  <si>
    <t>Columbus, GA (Shaw HS)</t>
  </si>
  <si>
    <t>Montez Robinson</t>
  </si>
  <si>
    <t>Avon, IN (Avon HS)</t>
  </si>
  <si>
    <t>Kade Weston</t>
  </si>
  <si>
    <t>6-5/316</t>
  </si>
  <si>
    <t>Red Bank, NJ (Red Bank Reg. HS)</t>
  </si>
  <si>
    <t>Jordan Stowe</t>
  </si>
  <si>
    <t>6-4/211</t>
  </si>
  <si>
    <t>Lilburn, GA (Parkview HS)</t>
  </si>
  <si>
    <t>Neland Ball</t>
  </si>
  <si>
    <t>6-6/232</t>
  </si>
  <si>
    <t>Jackson, GA (Jackson Co. HS)</t>
  </si>
  <si>
    <t>Abry Jones</t>
  </si>
  <si>
    <t>6-3/295</t>
  </si>
  <si>
    <t>Warner Robins, GA (Northside HS)</t>
  </si>
  <si>
    <t>Brandon Wheeling</t>
  </si>
  <si>
    <t>DL</t>
  </si>
  <si>
    <t>6-3/288</t>
  </si>
  <si>
    <t>Dallas, GA (Paulding Co. HS)</t>
  </si>
  <si>
    <t>DeAngelo Tyson</t>
  </si>
  <si>
    <t>6-2/292</t>
  </si>
  <si>
    <t>Jeff Owens</t>
  </si>
  <si>
    <t>6-3/300</t>
  </si>
  <si>
    <t>Sunrise, FL (Plantation HS)</t>
  </si>
  <si>
    <t>Ty Frix</t>
  </si>
  <si>
    <t>LS</t>
  </si>
  <si>
    <t>6-0/211</t>
  </si>
  <si>
    <t>Andrew Jensen</t>
  </si>
  <si>
    <t>6-3/213</t>
  </si>
  <si>
    <t>Lawarencville, GA (Broodwood HS)</t>
  </si>
  <si>
    <t>Brandon Wood</t>
  </si>
  <si>
    <t>6-1/284</t>
  </si>
  <si>
    <t>Buchanan, GA (Haralson Co. HS)</t>
  </si>
  <si>
    <t>Trent Dittmer</t>
  </si>
  <si>
    <t>5-9/178</t>
  </si>
  <si>
    <t>Cartersville, GA (Cartersville HS)</t>
  </si>
  <si>
    <t>Ricardo Crawford</t>
  </si>
  <si>
    <t>6-1/310</t>
  </si>
  <si>
    <t>Fair Bluff, NC (West Columbus HS)</t>
  </si>
  <si>
    <t>Jamie Lindley</t>
  </si>
  <si>
    <t>5-11/171</t>
  </si>
  <si>
    <t>Savannah, GA (Savannah Christian HS)</t>
  </si>
  <si>
    <t>=RIGHT</t>
  </si>
  <si>
    <t>=MID</t>
  </si>
  <si>
    <t>Import</t>
  </si>
  <si>
    <t>Text to Columns</t>
  </si>
  <si>
    <t xml:space="preserve">Remove Duplicates </t>
  </si>
  <si>
    <t xml:space="preserve">Find &amp; Replace </t>
  </si>
  <si>
    <t xml:space="preserve">=FIND </t>
  </si>
  <si>
    <t xml:space="preserve">=SEARCH </t>
  </si>
  <si>
    <t>=LOWER</t>
  </si>
  <si>
    <t>=PROPER</t>
  </si>
  <si>
    <t>=CODE</t>
  </si>
  <si>
    <t>=CLEAN</t>
  </si>
  <si>
    <t>=TRIM</t>
  </si>
  <si>
    <t>=DOLLAR</t>
  </si>
  <si>
    <t>=TEXT</t>
  </si>
  <si>
    <t>=FIXED</t>
  </si>
  <si>
    <t>=VALUE</t>
  </si>
  <si>
    <t>Macros</t>
  </si>
  <si>
    <t>Salesperson</t>
  </si>
  <si>
    <t>Sales</t>
  </si>
  <si>
    <t>Data</t>
  </si>
  <si>
    <t>Combines cell A2, the text string " sold," cell B2 (formatted as currency), and the text string " worth of units." into a phrase.</t>
  </si>
  <si>
    <t>Combines cell A3, the string " sold," cell B3 (formatted as a percentage), and the text string " of the total sales." into a phrase.</t>
  </si>
  <si>
    <t>Displays the value in C2 in a 4-digit year, 2-digit month, 2-digit day format.</t>
  </si>
  <si>
    <t>Displays the value in C2 in a short date, 12-hour time format.</t>
  </si>
  <si>
    <t>Carlton Collins</t>
  </si>
  <si>
    <t>Mickey Mouse</t>
  </si>
  <si>
    <t>Examples</t>
  </si>
  <si>
    <t>Date</t>
  </si>
  <si>
    <t>Displays the value in B5 in a currency format, with a thousands separator.</t>
  </si>
  <si>
    <t>Simple combing on cells</t>
  </si>
  <si>
    <t>Collins</t>
  </si>
  <si>
    <t>Carlton</t>
  </si>
  <si>
    <t>Mickey</t>
  </si>
  <si>
    <t>Mouse</t>
  </si>
  <si>
    <t>Fred</t>
  </si>
  <si>
    <t>Flinstone</t>
  </si>
  <si>
    <t>=CONCATENATE</t>
  </si>
  <si>
    <t>=CONCATENATE (The &amp; Accomplishes the Sample Thing)</t>
  </si>
  <si>
    <t>=TRIM (Removes leading and trailing spaces from the TEXT in the formula )</t>
  </si>
  <si>
    <t xml:space="preserve">   American Institute of    Certified     Public Accountants</t>
  </si>
  <si>
    <t>Depreciation Expense</t>
  </si>
  <si>
    <t xml:space="preserve">       Depreciateion Expense - Equipment</t>
  </si>
  <si>
    <t xml:space="preserve">       Depreciateion Expense - Building</t>
  </si>
  <si>
    <t>=CLEAN (Removes nonprintable characters from text)</t>
  </si>
  <si>
    <t>Expenses:</t>
  </si>
  <si>
    <t>Displays the numeric code for A (65)</t>
  </si>
  <si>
    <t>Displays the numeric code for ! (33)</t>
  </si>
  <si>
    <t>=CODE (Based on ANSI set - returns characters 1-255 based on the character set you are using)</t>
  </si>
  <si>
    <t>=DATE</t>
  </si>
  <si>
    <t>=DATEVALUE</t>
  </si>
  <si>
    <t>=TIME</t>
  </si>
  <si>
    <t>=TIMEVALUE</t>
  </si>
  <si>
    <t>Year</t>
  </si>
  <si>
    <t>Month</t>
  </si>
  <si>
    <t>Day</t>
  </si>
  <si>
    <t>Serial date for the last day of the current year.</t>
  </si>
  <si>
    <t>A formula that converts a date from the YYYYMMDD format to a serial date.</t>
  </si>
  <si>
    <t>Examples:</t>
  </si>
  <si>
    <r>
      <t xml:space="preserve">Serial date for the date derived by using cells A2, B2, and C2 as the arguments for the </t>
    </r>
    <r>
      <rPr>
        <b/>
        <sz val="9"/>
        <color theme="1"/>
        <rFont val="Calibri"/>
        <family val="2"/>
        <scheme val="minor"/>
      </rPr>
      <t>DATE</t>
    </r>
    <r>
      <rPr>
        <sz val="9"/>
        <color theme="1"/>
        <rFont val="Calibri"/>
        <family val="2"/>
        <scheme val="minor"/>
      </rPr>
      <t xml:space="preserve"> function, and using the 1900 date system.</t>
    </r>
  </si>
  <si>
    <t>1/1/2008</t>
  </si>
  <si>
    <t>12/31/08</t>
  </si>
  <si>
    <t>11/25/08</t>
  </si>
  <si>
    <t>My Area is:</t>
  </si>
  <si>
    <t>Public Practice</t>
  </si>
  <si>
    <t>Industry</t>
  </si>
  <si>
    <t>Government</t>
  </si>
  <si>
    <t>Education</t>
  </si>
  <si>
    <t>Other 1:</t>
  </si>
  <si>
    <t>I am a CPA</t>
  </si>
  <si>
    <t>My Position is:</t>
  </si>
  <si>
    <t>Owner or Partner</t>
  </si>
  <si>
    <t>Manager</t>
  </si>
  <si>
    <t>Supervisor</t>
  </si>
  <si>
    <t>Senior or staff</t>
  </si>
  <si>
    <t>Administrative</t>
  </si>
  <si>
    <t>Other 2</t>
  </si>
  <si>
    <t>My Experience is:</t>
  </si>
  <si>
    <t>0-5 years</t>
  </si>
  <si>
    <t>6-10 years</t>
  </si>
  <si>
    <t>11-20 years</t>
  </si>
  <si>
    <t>21 - 30 Years</t>
  </si>
  <si>
    <t>More than 30 years</t>
  </si>
  <si>
    <t>The Size of my Company is:</t>
  </si>
  <si>
    <t>5 or less employees</t>
  </si>
  <si>
    <t>6 to 25 employees</t>
  </si>
  <si>
    <t>26 to 100 employees</t>
  </si>
  <si>
    <t>101 to 500 employees</t>
  </si>
  <si>
    <t>501 to 1,000 employees</t>
  </si>
  <si>
    <t>1,001 or more employees</t>
  </si>
  <si>
    <t>My Industry is:</t>
  </si>
  <si>
    <t>Manufacturing</t>
  </si>
  <si>
    <t>Retail/Distribution</t>
  </si>
  <si>
    <t>Finance</t>
  </si>
  <si>
    <t>Services</t>
  </si>
  <si>
    <t>Health</t>
  </si>
  <si>
    <t>Other 3:</t>
  </si>
  <si>
    <t>My Computer's Speed:</t>
  </si>
  <si>
    <t>Less than 1 Ghz</t>
  </si>
  <si>
    <t>1 to 2 Ghz</t>
  </si>
  <si>
    <t>2 to 3 Ghz</t>
  </si>
  <si>
    <t>3 to 4 Ghz</t>
  </si>
  <si>
    <t>I Have And Use:</t>
  </si>
  <si>
    <t>A Desktop Computer</t>
  </si>
  <si>
    <t>A Laptop Computer</t>
  </si>
  <si>
    <t>Both A Desktop and a LapTop</t>
  </si>
  <si>
    <t>More Than Two Computers</t>
  </si>
  <si>
    <t>My Color Printer:</t>
  </si>
  <si>
    <t>Is a DeskJet or InkJet</t>
  </si>
  <si>
    <t>Is a LaserJet</t>
  </si>
  <si>
    <t>My Computer's RAM is About:</t>
  </si>
  <si>
    <t>128 MB</t>
  </si>
  <si>
    <t>256 MB</t>
  </si>
  <si>
    <t>512 MB</t>
  </si>
  <si>
    <t>1 GB</t>
  </si>
  <si>
    <t>More than 1 GB</t>
  </si>
  <si>
    <t>My Monitor is</t>
  </si>
  <si>
    <t>15 Inch CRT</t>
  </si>
  <si>
    <t>17 Inch CRT</t>
  </si>
  <si>
    <t>19 Inch or Larger CRT</t>
  </si>
  <si>
    <t>15 Inch Flat Panel LCD</t>
  </si>
  <si>
    <t>17 Inch Flat Panel LCD</t>
  </si>
  <si>
    <t>19 Inch or &gt; Flat Panel LCD</t>
  </si>
  <si>
    <t>2 or More Flat Panel LCDs</t>
  </si>
  <si>
    <t>My Internet Access is</t>
  </si>
  <si>
    <t>Dial Up</t>
  </si>
  <si>
    <t>DSL</t>
  </si>
  <si>
    <t>Cable</t>
  </si>
  <si>
    <t>T1</t>
  </si>
  <si>
    <t>T3</t>
  </si>
  <si>
    <t>Other 4:</t>
  </si>
  <si>
    <t>My Main Printer:</t>
  </si>
  <si>
    <t>Prints Duplex</t>
  </si>
  <si>
    <t>Collates</t>
  </si>
  <si>
    <t>Staples</t>
  </si>
  <si>
    <t>My Server is:</t>
  </si>
  <si>
    <t>Novell NetWare</t>
  </si>
  <si>
    <t>Windows NT</t>
  </si>
  <si>
    <t>Windows 2000 Server</t>
  </si>
  <si>
    <t>Windows Server 2003</t>
  </si>
  <si>
    <t>UNIX</t>
  </si>
  <si>
    <t>Other 5:</t>
  </si>
  <si>
    <t>None</t>
  </si>
  <si>
    <t>My Brand Computer:</t>
  </si>
  <si>
    <t>Dell</t>
  </si>
  <si>
    <t>HP</t>
  </si>
  <si>
    <t>Compaq</t>
  </si>
  <si>
    <t>IBM</t>
  </si>
  <si>
    <t>Gateway</t>
  </si>
  <si>
    <t>Other 6:</t>
  </si>
  <si>
    <t>My Computer is Connected to a:</t>
  </si>
  <si>
    <t>Scanner</t>
  </si>
  <si>
    <t>Speaker &amp; Microphone</t>
  </si>
  <si>
    <t>Video Camera</t>
  </si>
  <si>
    <t>Backup Device</t>
  </si>
  <si>
    <t>Wireless Keyboard</t>
  </si>
  <si>
    <t>Wireless Mouse</t>
  </si>
  <si>
    <t>My Handheld Device:</t>
  </si>
  <si>
    <t>Is a Palm</t>
  </si>
  <si>
    <t>Is a Windows CE</t>
  </si>
  <si>
    <t>Is SYNCed to my PC</t>
  </si>
  <si>
    <t>The AntiVirus Software I Use is:</t>
  </si>
  <si>
    <t xml:space="preserve">Norton </t>
  </si>
  <si>
    <t>MacAfee</t>
  </si>
  <si>
    <t>AVG</t>
  </si>
  <si>
    <t>eTrust</t>
  </si>
  <si>
    <t>Other 7:</t>
  </si>
  <si>
    <t>The Remote Access I Use is:</t>
  </si>
  <si>
    <t>GoToMyPC</t>
  </si>
  <si>
    <t>Log Me In</t>
  </si>
  <si>
    <t>Citrix</t>
  </si>
  <si>
    <t>Microsoft Terminal Server</t>
  </si>
  <si>
    <t>WebEX</t>
  </si>
  <si>
    <t>I Use the Following Utilities:</t>
  </si>
  <si>
    <t>Skype</t>
  </si>
  <si>
    <t>Google Desktop</t>
  </si>
  <si>
    <t>Power Toys</t>
  </si>
  <si>
    <t>Plaxo</t>
  </si>
  <si>
    <t>Ad-Aware</t>
  </si>
  <si>
    <t>Spybot</t>
  </si>
  <si>
    <t>The Browser I Use is:</t>
  </si>
  <si>
    <t>Internet Explorer</t>
  </si>
  <si>
    <t>Firefox Mozilla</t>
  </si>
  <si>
    <t>Netscape</t>
  </si>
  <si>
    <t>AOL</t>
  </si>
  <si>
    <t>Other 8:</t>
  </si>
  <si>
    <t>Satisfaction:</t>
  </si>
  <si>
    <t>Cell Phone</t>
  </si>
  <si>
    <t>Hand Held Device</t>
  </si>
  <si>
    <t>Microsoft Excel</t>
  </si>
  <si>
    <t>Microsoft Word</t>
  </si>
  <si>
    <t>Microsoft PowerPoint</t>
  </si>
  <si>
    <t>High Speed Internet Access</t>
  </si>
  <si>
    <t>Remote Access</t>
  </si>
  <si>
    <t>Optical Mouse</t>
  </si>
  <si>
    <t>Ergonomic Keyboard</t>
  </si>
  <si>
    <t>Microsoft Outlook</t>
  </si>
  <si>
    <t>Flat Panel Monitor</t>
  </si>
  <si>
    <t>Dual Flat Panel Monitors</t>
  </si>
  <si>
    <t>Color Printer</t>
  </si>
  <si>
    <t>Opinion:</t>
  </si>
  <si>
    <t>Internet Useful</t>
  </si>
  <si>
    <t>Internet Waste of Time</t>
  </si>
  <si>
    <t>Internet for Research &amp; Reading</t>
  </si>
  <si>
    <t>Internet is Evil</t>
  </si>
  <si>
    <t>Internet Info cannot be trusted</t>
  </si>
  <si>
    <t>Internet shopping good experience</t>
  </si>
  <si>
    <t>CPAs should buy new computer every year</t>
  </si>
  <si>
    <t>CPAs should buy new computer every 2 to 3 years</t>
  </si>
  <si>
    <t>CPAs should buy new computer every 4 to 5 years</t>
  </si>
  <si>
    <t>Technology generally pays for itself</t>
  </si>
  <si>
    <t>Technology is essential</t>
  </si>
  <si>
    <t>Technology is more trouble than it is worth</t>
  </si>
  <si>
    <t>Heydon</t>
  </si>
  <si>
    <t>Forsberg</t>
  </si>
  <si>
    <t>Morris</t>
  </si>
  <si>
    <t>Olson</t>
  </si>
  <si>
    <t>Morlock</t>
  </si>
  <si>
    <t>Sheehan</t>
  </si>
  <si>
    <t>Adank</t>
  </si>
  <si>
    <t>Hage</t>
  </si>
  <si>
    <t>Bartholomay</t>
  </si>
  <si>
    <t>Myers</t>
  </si>
  <si>
    <t>Dickson</t>
  </si>
  <si>
    <t>Hillstrom</t>
  </si>
  <si>
    <t>Marshman</t>
  </si>
  <si>
    <t>Stroud</t>
  </si>
  <si>
    <t>Chilcote</t>
  </si>
  <si>
    <t>DeMars</t>
  </si>
  <si>
    <t>=Transpose (You must select a range, Press F2, and then press CTRL+SHFT+ENTER)</t>
  </si>
  <si>
    <t>City</t>
  </si>
  <si>
    <t>Type</t>
  </si>
  <si>
    <t>Revenue</t>
  </si>
  <si>
    <t>Expenses</t>
  </si>
  <si>
    <t>Profit</t>
  </si>
  <si>
    <t>Vacancy Rate</t>
  </si>
  <si>
    <t>Florida</t>
  </si>
  <si>
    <t>Daytona</t>
  </si>
  <si>
    <t>Duplex</t>
  </si>
  <si>
    <t>Steve</t>
  </si>
  <si>
    <t>Townhome</t>
  </si>
  <si>
    <t>Triplex</t>
  </si>
  <si>
    <t>Ginger</t>
  </si>
  <si>
    <t>Tampa</t>
  </si>
  <si>
    <t>Apartment</t>
  </si>
  <si>
    <t>Georgia</t>
  </si>
  <si>
    <t>Atlanta</t>
  </si>
  <si>
    <t>Kathy</t>
  </si>
  <si>
    <t>Macon</t>
  </si>
  <si>
    <t>Savannah</t>
  </si>
  <si>
    <t>Texas</t>
  </si>
  <si>
    <t>Dallas</t>
  </si>
  <si>
    <t>Martha</t>
  </si>
  <si>
    <t>Gary</t>
  </si>
  <si>
    <t>Austin</t>
  </si>
  <si>
    <t>Houston</t>
  </si>
  <si>
    <r>
      <t xml:space="preserve">Copy Formula, to Blank Cells - </t>
    </r>
    <r>
      <rPr>
        <b/>
        <i/>
        <sz val="16"/>
        <color indexed="12"/>
        <rFont val="Arial"/>
        <family val="2"/>
      </rPr>
      <t>(Fill in missing data in a list)</t>
    </r>
  </si>
  <si>
    <t>Alabama</t>
  </si>
  <si>
    <t>Dothan</t>
  </si>
  <si>
    <t>Mobile</t>
  </si>
  <si>
    <t>Tennessee</t>
  </si>
  <si>
    <t>Nashville</t>
  </si>
  <si>
    <t>Memphis</t>
  </si>
  <si>
    <t>Sevierville</t>
  </si>
  <si>
    <t>Michigan</t>
  </si>
  <si>
    <t>Lansing</t>
  </si>
  <si>
    <t>Grand Rapids</t>
  </si>
  <si>
    <t>Romulus</t>
  </si>
  <si>
    <t>Schedule Y-1 — Married Filing Jointly or Qualifying Widow(er)</t>
  </si>
  <si>
    <t>Base Tax</t>
  </si>
  <si>
    <t>Tax Rate</t>
  </si>
  <si>
    <t>10% of the amount over $0</t>
  </si>
  <si>
    <t>$1,460.00 plus 15% of the amount over 14,600</t>
  </si>
  <si>
    <t>$8,180 plus 25% of the amount over 59,400</t>
  </si>
  <si>
    <t>$23,317.50 plus 28% of the amount over 119,950</t>
  </si>
  <si>
    <t>$40,915.50 plus 33% of the amount over 182,800</t>
  </si>
  <si>
    <t>no limit</t>
  </si>
  <si>
    <t>$88,320.00 plus 35% of the amount over 326,450</t>
  </si>
  <si>
    <t>Taxable Income (from profit &amp; loss statement on Sheet 2)</t>
  </si>
  <si>
    <t>Total Amount of Taxes Due</t>
  </si>
  <si>
    <t>Prepared by J. Carlton Collins, CPA</t>
  </si>
  <si>
    <t>Base Tax Amount (from Column 4 Above)</t>
  </si>
  <si>
    <t>Tax Rate (from Column 5 Above)</t>
  </si>
  <si>
    <t>Taxable Income Threshold Amount (from Column 1 Above)</t>
  </si>
  <si>
    <t>If Taxable Income is Over--</t>
  </si>
  <si>
    <t>The Tax Is:</t>
  </si>
  <si>
    <t>But Not Over--</t>
  </si>
  <si>
    <t>=VLOOKUP</t>
  </si>
  <si>
    <t>Cost of Goods Sold</t>
  </si>
  <si>
    <t>Salaries</t>
  </si>
  <si>
    <t>Supplies</t>
  </si>
  <si>
    <t>Travel</t>
  </si>
  <si>
    <t>Gross Margin</t>
  </si>
  <si>
    <t>Net Income Before Taxes</t>
  </si>
  <si>
    <t>Taxes</t>
  </si>
  <si>
    <t>Net Income After Taxes</t>
  </si>
  <si>
    <t>Income Statement - Schedule C</t>
  </si>
  <si>
    <t>Rob</t>
  </si>
  <si>
    <t>Sandy</t>
  </si>
  <si>
    <t>VLOOKUP (The Importance of Sorting the Table Array)</t>
  </si>
  <si>
    <t>Sally</t>
  </si>
  <si>
    <t>Loan Amount</t>
  </si>
  <si>
    <t>Interest Rate</t>
  </si>
  <si>
    <t>Per Year</t>
  </si>
  <si>
    <t>Number of Periods</t>
  </si>
  <si>
    <t>Months</t>
  </si>
  <si>
    <t>The Insert Function Tool</t>
  </si>
  <si>
    <t>Function Help</t>
  </si>
  <si>
    <t>Count the Occurrence of a Character</t>
  </si>
  <si>
    <t>Smith, Todd, (770) 543-2344, $35,000, (Manager), Todd@ABC.com, ToddSmith@abc.com</t>
  </si>
  <si>
    <t>Rogers, Ginger, (800) 555-3224, $145,000, (Board Member), Ginger@fred.com</t>
  </si>
  <si>
    <t>Powell, Billy, (512) 433-8772, $23,000, (Sales Rep), Billy@hotmail.com, BPowell@abc.com</t>
  </si>
  <si>
    <t>Sneed, Sam, (612) 655-1233, $189,000, (Instructor), Sam@abc.com</t>
  </si>
  <si>
    <t>Johnson, Gretta, (779) 233-4775, $67,000, (Sr. Manager), Gretta@abc.com, GrettaJ@abc.com</t>
  </si>
  <si>
    <t>Cook, Jim, (900) 232-6363, $55,000, (Support), Jim@hotmail.com, Jim@Jimcook.com</t>
  </si>
  <si>
    <t>Olgesby, Kathy, (212) 444-5766, ($88,000), (Marketing), Kat@abc.com</t>
  </si>
  <si>
    <t>=LEN(A5)-LEN(SUBSTITUTE(A5,A14,""))</t>
  </si>
  <si>
    <t>@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</si>
</sst>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[$-F800]dddd\,\ mmmm\ dd\,\ yyyy"/>
    <numFmt numFmtId="168" formatCode="_(* #,##0.0000_);_(* \(#,##0.0000\);_(* &quot;-&quot;??_);_(@_)"/>
    <numFmt numFmtId="169" formatCode="_(&quot;$&quot;* #,##0_);_(&quot;$&quot;* \(#,##0\);_(&quot;$&quot;* &quot;-&quot;??_);_(@_)"/>
  </numFmts>
  <fonts count="3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i/>
      <sz val="16"/>
      <color indexed="12"/>
      <name val="Arial"/>
      <family val="2"/>
    </font>
    <font>
      <b/>
      <i/>
      <sz val="8"/>
      <color indexed="10"/>
      <name val="Arial"/>
      <family val="2"/>
    </font>
    <font>
      <b/>
      <sz val="12"/>
      <name val="Arial"/>
      <family val="2"/>
    </font>
    <font>
      <b/>
      <sz val="14"/>
      <color indexed="22"/>
      <name val="Arial"/>
      <family val="2"/>
    </font>
    <font>
      <sz val="8.25"/>
      <color indexed="8"/>
      <name val="Arial"/>
      <family val="2"/>
    </font>
    <font>
      <b/>
      <sz val="8.25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4"/>
      <color theme="1"/>
      <name val="Algerian"/>
      <family val="5"/>
    </font>
    <font>
      <b/>
      <sz val="9"/>
      <color theme="1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5F5FF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6" fillId="0" borderId="0" applyNumberFormat="0" applyFill="0" applyBorder="0" applyProtection="0">
      <alignment horizontal="left"/>
    </xf>
    <xf numFmtId="43" fontId="4" fillId="0" borderId="0" applyFont="0" applyFill="0" applyBorder="0" applyAlignment="0" applyProtection="0"/>
    <xf numFmtId="0" fontId="16" fillId="0" borderId="1" applyNumberFormat="0" applyFill="0" applyAlignment="0" applyProtection="0"/>
    <xf numFmtId="0" fontId="16" fillId="0" borderId="1" applyNumberFormat="0" applyFill="0" applyAlignment="0" applyProtection="0"/>
    <xf numFmtId="0" fontId="16" fillId="0" borderId="1" applyNumberFormat="0" applyFill="0" applyAlignment="0" applyProtection="0"/>
    <xf numFmtId="9" fontId="4" fillId="0" borderId="0" applyFont="0" applyFill="0" applyBorder="0" applyAlignment="0" applyProtection="0"/>
    <xf numFmtId="49" fontId="14" fillId="0" borderId="0" applyFill="0" applyBorder="0" applyProtection="0">
      <alignment horizontal="left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0" fontId="4" fillId="0" borderId="0" xfId="4"/>
    <xf numFmtId="49" fontId="5" fillId="0" borderId="0" xfId="4" quotePrefix="1" applyNumberFormat="1" applyFont="1" applyAlignment="1">
      <alignment horizontal="left"/>
    </xf>
    <xf numFmtId="0" fontId="9" fillId="0" borderId="0" xfId="4" applyFont="1"/>
    <xf numFmtId="49" fontId="5" fillId="0" borderId="0" xfId="4" applyNumberFormat="1" applyFont="1" applyAlignment="1">
      <alignment horizontal="left" indent="1"/>
    </xf>
    <xf numFmtId="49" fontId="5" fillId="0" borderId="0" xfId="4" applyNumberFormat="1" applyFont="1" applyAlignment="1">
      <alignment horizontal="left"/>
    </xf>
    <xf numFmtId="0" fontId="10" fillId="0" borderId="0" xfId="4" applyFont="1" applyAlignment="1">
      <alignment horizontal="left"/>
    </xf>
    <xf numFmtId="164" fontId="5" fillId="0" borderId="7" xfId="1" applyNumberFormat="1" applyFont="1" applyBorder="1" applyAlignment="1">
      <alignment horizontal="center" vertical="top"/>
    </xf>
    <xf numFmtId="165" fontId="5" fillId="0" borderId="7" xfId="10" applyNumberFormat="1" applyFont="1" applyBorder="1" applyAlignment="1">
      <alignment horizontal="center" vertical="top"/>
    </xf>
    <xf numFmtId="164" fontId="4" fillId="0" borderId="0" xfId="1" applyNumberFormat="1" applyFont="1" applyAlignment="1">
      <alignment horizontal="right" vertical="top"/>
    </xf>
    <xf numFmtId="0" fontId="4" fillId="0" borderId="0" xfId="4" applyAlignment="1">
      <alignment horizontal="right" vertical="top"/>
    </xf>
    <xf numFmtId="164" fontId="6" fillId="0" borderId="0" xfId="1" applyNumberFormat="1" applyFont="1" applyAlignment="1">
      <alignment horizontal="right" vertical="top"/>
    </xf>
    <xf numFmtId="166" fontId="12" fillId="0" borderId="0" xfId="10" applyNumberFormat="1" applyFont="1" applyAlignment="1">
      <alignment horizontal="right" vertical="top"/>
    </xf>
    <xf numFmtId="164" fontId="7" fillId="0" borderId="0" xfId="1" applyNumberFormat="1" applyFont="1" applyAlignment="1">
      <alignment horizontal="right" vertical="top"/>
    </xf>
    <xf numFmtId="165" fontId="6" fillId="0" borderId="0" xfId="10" applyNumberFormat="1" applyFont="1" applyAlignment="1">
      <alignment horizontal="right" vertical="top"/>
    </xf>
    <xf numFmtId="164" fontId="6" fillId="0" borderId="0" xfId="1" applyNumberFormat="1" applyFont="1" applyBorder="1" applyAlignment="1">
      <alignment horizontal="right" vertical="top"/>
    </xf>
    <xf numFmtId="164" fontId="7" fillId="0" borderId="0" xfId="1" applyNumberFormat="1" applyFont="1" applyBorder="1" applyAlignment="1">
      <alignment horizontal="right" vertical="top"/>
    </xf>
    <xf numFmtId="164" fontId="6" fillId="0" borderId="2" xfId="1" applyNumberFormat="1" applyFont="1" applyBorder="1" applyAlignment="1">
      <alignment horizontal="right" vertical="top"/>
    </xf>
    <xf numFmtId="164" fontId="7" fillId="0" borderId="3" xfId="1" applyNumberFormat="1" applyFont="1" applyBorder="1" applyAlignment="1">
      <alignment horizontal="right" vertical="top"/>
    </xf>
    <xf numFmtId="164" fontId="0" fillId="0" borderId="0" xfId="1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49" fontId="5" fillId="0" borderId="0" xfId="4" quotePrefix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0" fillId="0" borderId="0" xfId="0" quotePrefix="1" applyFont="1" applyAlignment="1">
      <alignment horizontal="left"/>
    </xf>
    <xf numFmtId="0" fontId="19" fillId="0" borderId="0" xfId="0" applyFont="1"/>
    <xf numFmtId="0" fontId="4" fillId="0" borderId="0" xfId="15"/>
    <xf numFmtId="49" fontId="5" fillId="0" borderId="0" xfId="15" quotePrefix="1" applyNumberFormat="1" applyFont="1" applyAlignment="1">
      <alignment horizontal="left"/>
    </xf>
    <xf numFmtId="43" fontId="6" fillId="0" borderId="0" xfId="16" applyFont="1"/>
    <xf numFmtId="43" fontId="5" fillId="0" borderId="0" xfId="16" applyFont="1" applyAlignment="1">
      <alignment horizontal="center"/>
    </xf>
    <xf numFmtId="43" fontId="6" fillId="0" borderId="0" xfId="16" applyFont="1" applyBorder="1"/>
    <xf numFmtId="43" fontId="6" fillId="0" borderId="2" xfId="16" applyFont="1" applyBorder="1"/>
    <xf numFmtId="43" fontId="7" fillId="0" borderId="3" xfId="16" applyFont="1" applyBorder="1"/>
    <xf numFmtId="0" fontId="9" fillId="0" borderId="0" xfId="15" applyFont="1"/>
    <xf numFmtId="49" fontId="5" fillId="0" borderId="0" xfId="15" applyNumberFormat="1" applyFont="1" applyAlignment="1">
      <alignment horizontal="left" indent="1"/>
    </xf>
    <xf numFmtId="49" fontId="5" fillId="0" borderId="0" xfId="15" applyNumberFormat="1" applyFont="1" applyAlignment="1">
      <alignment horizontal="left"/>
    </xf>
    <xf numFmtId="165" fontId="5" fillId="0" borderId="0" xfId="17" applyNumberFormat="1" applyFont="1" applyAlignment="1">
      <alignment horizontal="center"/>
    </xf>
    <xf numFmtId="165" fontId="6" fillId="0" borderId="0" xfId="17" applyNumberFormat="1" applyFont="1" applyAlignment="1">
      <alignment horizontal="center"/>
    </xf>
    <xf numFmtId="10" fontId="12" fillId="0" borderId="0" xfId="17" applyNumberFormat="1" applyFont="1" applyAlignment="1">
      <alignment horizontal="center"/>
    </xf>
    <xf numFmtId="0" fontId="18" fillId="0" borderId="0" xfId="0" quotePrefix="1" applyFont="1" applyAlignment="1">
      <alignment horizontal="left"/>
    </xf>
    <xf numFmtId="0" fontId="18" fillId="0" borderId="0" xfId="0" applyFont="1"/>
    <xf numFmtId="0" fontId="3" fillId="0" borderId="0" xfId="0" applyFont="1"/>
    <xf numFmtId="0" fontId="21" fillId="0" borderId="0" xfId="0" applyFont="1"/>
    <xf numFmtId="0" fontId="1" fillId="0" borderId="0" xfId="0" quotePrefix="1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/>
    <xf numFmtId="0" fontId="18" fillId="0" borderId="0" xfId="0" applyFont="1"/>
    <xf numFmtId="0" fontId="23" fillId="0" borderId="8" xfId="0" applyFont="1" applyBorder="1"/>
    <xf numFmtId="0" fontId="23" fillId="0" borderId="4" xfId="0" applyFont="1" applyBorder="1"/>
    <xf numFmtId="0" fontId="23" fillId="0" borderId="4" xfId="0" quotePrefix="1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0" fillId="3" borderId="0" xfId="0" quotePrefix="1" applyFont="1" applyFill="1" applyAlignment="1">
      <alignment horizontal="left"/>
    </xf>
    <xf numFmtId="0" fontId="0" fillId="3" borderId="0" xfId="0" applyFill="1"/>
    <xf numFmtId="0" fontId="18" fillId="3" borderId="0" xfId="0" applyFont="1" applyFill="1"/>
    <xf numFmtId="0" fontId="18" fillId="3" borderId="0" xfId="0" quotePrefix="1" applyFont="1" applyFill="1" applyAlignment="1">
      <alignment horizontal="left"/>
    </xf>
    <xf numFmtId="0" fontId="20" fillId="4" borderId="0" xfId="0" quotePrefix="1" applyFont="1" applyFill="1" applyAlignment="1">
      <alignment horizontal="left"/>
    </xf>
    <xf numFmtId="0" fontId="1" fillId="4" borderId="0" xfId="0" applyFont="1" applyFill="1"/>
    <xf numFmtId="0" fontId="0" fillId="4" borderId="0" xfId="0" applyFill="1"/>
    <xf numFmtId="0" fontId="18" fillId="4" borderId="0" xfId="0" applyFont="1" applyFill="1"/>
    <xf numFmtId="0" fontId="20" fillId="4" borderId="0" xfId="0" applyFont="1" applyFill="1" applyAlignment="1">
      <alignment horizontal="left"/>
    </xf>
    <xf numFmtId="0" fontId="23" fillId="4" borderId="8" xfId="0" applyFont="1" applyFill="1" applyBorder="1"/>
    <xf numFmtId="0" fontId="23" fillId="4" borderId="4" xfId="0" applyFont="1" applyFill="1" applyBorder="1"/>
    <xf numFmtId="0" fontId="23" fillId="4" borderId="4" xfId="0" quotePrefix="1" applyFont="1" applyFill="1" applyBorder="1" applyAlignment="1">
      <alignment horizontal="left"/>
    </xf>
    <xf numFmtId="0" fontId="23" fillId="4" borderId="4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/>
    <xf numFmtId="0" fontId="18" fillId="0" borderId="0" xfId="0" quotePrefix="1" applyFont="1" applyAlignment="1">
      <alignment horizontal="left"/>
    </xf>
    <xf numFmtId="0" fontId="18" fillId="0" borderId="0" xfId="0" applyFont="1"/>
    <xf numFmtId="0" fontId="21" fillId="0" borderId="0" xfId="0" quotePrefix="1" applyFont="1" applyAlignment="1">
      <alignment horizontal="left"/>
    </xf>
    <xf numFmtId="0" fontId="20" fillId="5" borderId="0" xfId="0" quotePrefix="1" applyFont="1" applyFill="1" applyAlignment="1">
      <alignment horizontal="left"/>
    </xf>
    <xf numFmtId="0" fontId="0" fillId="5" borderId="0" xfId="0" applyFill="1"/>
    <xf numFmtId="0" fontId="18" fillId="5" borderId="0" xfId="0" applyFont="1" applyFill="1"/>
    <xf numFmtId="0" fontId="18" fillId="5" borderId="0" xfId="0" quotePrefix="1" applyFont="1" applyFill="1" applyAlignment="1">
      <alignment horizontal="left"/>
    </xf>
    <xf numFmtId="0" fontId="18" fillId="6" borderId="0" xfId="0" applyFont="1" applyFill="1"/>
    <xf numFmtId="0" fontId="20" fillId="6" borderId="0" xfId="0" quotePrefix="1" applyFont="1" applyFill="1" applyAlignment="1">
      <alignment horizontal="left"/>
    </xf>
    <xf numFmtId="0" fontId="0" fillId="6" borderId="0" xfId="0" applyFill="1"/>
    <xf numFmtId="0" fontId="18" fillId="6" borderId="0" xfId="0" quotePrefix="1" applyFont="1" applyFill="1" applyAlignment="1">
      <alignment horizontal="left"/>
    </xf>
    <xf numFmtId="0" fontId="1" fillId="6" borderId="0" xfId="0" applyFont="1" applyFill="1"/>
    <xf numFmtId="0" fontId="24" fillId="6" borderId="0" xfId="0" applyFont="1" applyFill="1" applyAlignment="1">
      <alignment wrapText="1"/>
    </xf>
    <xf numFmtId="0" fontId="25" fillId="6" borderId="0" xfId="0" applyFont="1" applyFill="1" applyAlignment="1">
      <alignment wrapText="1"/>
    </xf>
    <xf numFmtId="0" fontId="25" fillId="6" borderId="0" xfId="0" applyFont="1" applyFill="1" applyAlignment="1">
      <alignment horizontal="center" wrapText="1"/>
    </xf>
    <xf numFmtId="0" fontId="24" fillId="6" borderId="0" xfId="0" applyFont="1" applyFill="1" applyAlignment="1">
      <alignment horizontal="right" wrapText="1"/>
    </xf>
    <xf numFmtId="0" fontId="24" fillId="6" borderId="0" xfId="0" applyFont="1" applyFill="1" applyAlignment="1">
      <alignment horizontal="center" wrapText="1"/>
    </xf>
    <xf numFmtId="0" fontId="20" fillId="7" borderId="0" xfId="0" quotePrefix="1" applyFont="1" applyFill="1" applyAlignment="1">
      <alignment horizontal="left"/>
    </xf>
    <xf numFmtId="0" fontId="1" fillId="7" borderId="0" xfId="0" applyFont="1" applyFill="1"/>
    <xf numFmtId="0" fontId="0" fillId="7" borderId="0" xfId="0" applyFill="1"/>
    <xf numFmtId="0" fontId="18" fillId="7" borderId="0" xfId="0" applyFont="1" applyFill="1"/>
    <xf numFmtId="0" fontId="24" fillId="7" borderId="0" xfId="0" applyFont="1" applyFill="1" applyAlignment="1">
      <alignment wrapText="1"/>
    </xf>
    <xf numFmtId="0" fontId="25" fillId="7" borderId="0" xfId="0" applyFont="1" applyFill="1" applyAlignment="1">
      <alignment wrapText="1"/>
    </xf>
    <xf numFmtId="0" fontId="25" fillId="7" borderId="0" xfId="0" applyFont="1" applyFill="1" applyAlignment="1">
      <alignment horizontal="center" wrapText="1"/>
    </xf>
    <xf numFmtId="0" fontId="24" fillId="7" borderId="0" xfId="0" applyFont="1" applyFill="1" applyAlignment="1">
      <alignment horizontal="right" wrapText="1"/>
    </xf>
    <xf numFmtId="0" fontId="24" fillId="7" borderId="0" xfId="0" applyFont="1" applyFill="1" applyAlignment="1">
      <alignment horizontal="center" wrapText="1"/>
    </xf>
    <xf numFmtId="0" fontId="20" fillId="8" borderId="0" xfId="0" quotePrefix="1" applyFont="1" applyFill="1" applyAlignment="1">
      <alignment horizontal="left"/>
    </xf>
    <xf numFmtId="0" fontId="1" fillId="8" borderId="0" xfId="0" applyFont="1" applyFill="1"/>
    <xf numFmtId="0" fontId="0" fillId="8" borderId="0" xfId="0" applyFill="1"/>
    <xf numFmtId="0" fontId="18" fillId="8" borderId="0" xfId="0" applyFont="1" applyFill="1"/>
    <xf numFmtId="0" fontId="24" fillId="8" borderId="0" xfId="0" applyFont="1" applyFill="1" applyAlignment="1">
      <alignment wrapText="1"/>
    </xf>
    <xf numFmtId="0" fontId="25" fillId="8" borderId="0" xfId="0" applyFont="1" applyFill="1" applyAlignment="1">
      <alignment wrapText="1"/>
    </xf>
    <xf numFmtId="0" fontId="25" fillId="8" borderId="0" xfId="0" applyFont="1" applyFill="1" applyAlignment="1">
      <alignment horizontal="center" wrapText="1"/>
    </xf>
    <xf numFmtId="0" fontId="24" fillId="8" borderId="0" xfId="0" applyFont="1" applyFill="1" applyAlignment="1">
      <alignment horizontal="right" wrapText="1"/>
    </xf>
    <xf numFmtId="0" fontId="24" fillId="8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justify"/>
    </xf>
    <xf numFmtId="0" fontId="0" fillId="2" borderId="0" xfId="0" applyFill="1" applyAlignment="1">
      <alignment vertical="top" wrapText="1" indent="1"/>
    </xf>
    <xf numFmtId="0" fontId="17" fillId="2" borderId="0" xfId="0" applyFont="1" applyFill="1" applyAlignment="1">
      <alignment vertical="top" wrapText="1" indent="1"/>
    </xf>
    <xf numFmtId="0" fontId="0" fillId="9" borderId="0" xfId="0" applyFill="1" applyAlignment="1">
      <alignment vertical="top" wrapText="1" indent="1"/>
    </xf>
    <xf numFmtId="0" fontId="0" fillId="6" borderId="0" xfId="0" applyFill="1" applyAlignment="1">
      <alignment vertical="top" wrapText="1" indent="1"/>
    </xf>
    <xf numFmtId="0" fontId="18" fillId="6" borderId="0" xfId="0" applyFont="1" applyFill="1" applyAlignment="1">
      <alignment horizontal="left"/>
    </xf>
    <xf numFmtId="0" fontId="18" fillId="6" borderId="0" xfId="0" applyFont="1" applyFill="1" applyAlignment="1">
      <alignment horizontal="justify"/>
    </xf>
    <xf numFmtId="0" fontId="21" fillId="6" borderId="7" xfId="0" applyFont="1" applyFill="1" applyBorder="1" applyAlignment="1">
      <alignment horizontal="center" vertical="top" wrapText="1"/>
    </xf>
    <xf numFmtId="0" fontId="18" fillId="6" borderId="0" xfId="0" applyFont="1" applyFill="1" applyAlignment="1">
      <alignment vertical="top" wrapText="1" indent="1"/>
    </xf>
    <xf numFmtId="9" fontId="18" fillId="6" borderId="0" xfId="0" applyNumberFormat="1" applyFont="1" applyFill="1" applyAlignment="1">
      <alignment vertical="top" wrapText="1" indent="1"/>
    </xf>
    <xf numFmtId="0" fontId="21" fillId="6" borderId="0" xfId="0" applyFont="1" applyFill="1" applyAlignment="1">
      <alignment vertical="top" wrapText="1" indent="1"/>
    </xf>
    <xf numFmtId="0" fontId="18" fillId="6" borderId="4" xfId="0" applyFont="1" applyFill="1" applyBorder="1" applyAlignment="1">
      <alignment vertical="top" wrapText="1" indent="1"/>
    </xf>
    <xf numFmtId="44" fontId="18" fillId="6" borderId="4" xfId="2" applyFont="1" applyFill="1" applyBorder="1" applyAlignment="1">
      <alignment horizontal="center" vertical="top" wrapText="1"/>
    </xf>
    <xf numFmtId="167" fontId="18" fillId="6" borderId="4" xfId="1" applyNumberFormat="1" applyFont="1" applyFill="1" applyBorder="1" applyAlignment="1">
      <alignment vertical="top" wrapText="1" indent="1"/>
    </xf>
    <xf numFmtId="9" fontId="18" fillId="6" borderId="4" xfId="0" applyNumberFormat="1" applyFont="1" applyFill="1" applyBorder="1" applyAlignment="1">
      <alignment horizontal="center" vertical="top" wrapText="1"/>
    </xf>
    <xf numFmtId="0" fontId="26" fillId="6" borderId="0" xfId="0" applyFont="1" applyFill="1" applyAlignment="1">
      <alignment vertical="top"/>
    </xf>
    <xf numFmtId="0" fontId="26" fillId="6" borderId="0" xfId="0" quotePrefix="1" applyFont="1" applyFill="1" applyAlignment="1">
      <alignment horizontal="left" vertical="top"/>
    </xf>
    <xf numFmtId="0" fontId="18" fillId="6" borderId="0" xfId="0" applyFont="1" applyFill="1" applyAlignment="1">
      <alignment horizontal="left" vertical="top" indent="1"/>
    </xf>
    <xf numFmtId="0" fontId="27" fillId="6" borderId="0" xfId="0" applyFont="1" applyFill="1"/>
    <xf numFmtId="0" fontId="27" fillId="6" borderId="0" xfId="0" applyFont="1" applyFill="1" applyAlignment="1">
      <alignment horizontal="left"/>
    </xf>
    <xf numFmtId="0" fontId="27" fillId="6" borderId="0" xfId="0" quotePrefix="1" applyFont="1" applyFill="1" applyAlignment="1">
      <alignment horizontal="left"/>
    </xf>
    <xf numFmtId="0" fontId="27" fillId="6" borderId="0" xfId="0" applyFont="1" applyFill="1" applyAlignment="1">
      <alignment horizontal="justify"/>
    </xf>
    <xf numFmtId="0" fontId="27" fillId="0" borderId="0" xfId="0" applyFont="1"/>
    <xf numFmtId="0" fontId="19" fillId="0" borderId="0" xfId="0" quotePrefix="1" applyFont="1" applyAlignment="1">
      <alignment horizontal="left"/>
    </xf>
    <xf numFmtId="0" fontId="20" fillId="10" borderId="0" xfId="0" quotePrefix="1" applyFont="1" applyFill="1" applyAlignment="1">
      <alignment horizontal="left"/>
    </xf>
    <xf numFmtId="0" fontId="18" fillId="10" borderId="0" xfId="0" applyFont="1" applyFill="1"/>
    <xf numFmtId="0" fontId="18" fillId="10" borderId="0" xfId="0" applyFont="1" applyFill="1" applyAlignment="1">
      <alignment horizontal="left"/>
    </xf>
    <xf numFmtId="0" fontId="18" fillId="10" borderId="0" xfId="0" quotePrefix="1" applyFont="1" applyFill="1" applyAlignment="1">
      <alignment horizontal="left"/>
    </xf>
    <xf numFmtId="0" fontId="18" fillId="10" borderId="0" xfId="0" applyFont="1" applyFill="1" applyAlignment="1">
      <alignment horizontal="justify"/>
    </xf>
    <xf numFmtId="0" fontId="19" fillId="0" borderId="0" xfId="0" applyFont="1" applyAlignment="1">
      <alignment horizontal="left"/>
    </xf>
    <xf numFmtId="0" fontId="28" fillId="6" borderId="0" xfId="0" quotePrefix="1" applyFont="1" applyFill="1" applyAlignment="1">
      <alignment horizontal="left"/>
    </xf>
    <xf numFmtId="0" fontId="21" fillId="6" borderId="0" xfId="0" applyFont="1" applyFill="1"/>
    <xf numFmtId="0" fontId="21" fillId="6" borderId="0" xfId="0" applyFont="1" applyFill="1" applyAlignment="1">
      <alignment horizontal="right"/>
    </xf>
    <xf numFmtId="44" fontId="21" fillId="6" borderId="0" xfId="0" applyNumberFormat="1" applyFont="1" applyFill="1" applyAlignment="1">
      <alignment horizontal="right"/>
    </xf>
    <xf numFmtId="49" fontId="29" fillId="6" borderId="0" xfId="18" quotePrefix="1" applyNumberFormat="1" applyFont="1" applyFill="1" applyAlignment="1">
      <alignment horizontal="left"/>
    </xf>
    <xf numFmtId="43" fontId="29" fillId="6" borderId="7" xfId="19" applyFont="1" applyFill="1" applyBorder="1" applyAlignment="1">
      <alignment horizontal="center"/>
    </xf>
    <xf numFmtId="49" fontId="29" fillId="6" borderId="0" xfId="18" applyNumberFormat="1" applyFont="1" applyFill="1" applyAlignment="1">
      <alignment horizontal="left"/>
    </xf>
    <xf numFmtId="168" fontId="29" fillId="6" borderId="0" xfId="19" applyNumberFormat="1" applyFont="1" applyFill="1"/>
    <xf numFmtId="168" fontId="30" fillId="6" borderId="0" xfId="19" applyNumberFormat="1" applyFont="1" applyFill="1"/>
    <xf numFmtId="0" fontId="31" fillId="0" borderId="0" xfId="0" applyFont="1"/>
    <xf numFmtId="0" fontId="27" fillId="0" borderId="0" xfId="0" quotePrefix="1" applyFont="1" applyAlignment="1">
      <alignment horizontal="left"/>
    </xf>
    <xf numFmtId="0" fontId="18" fillId="0" borderId="0" xfId="0" applyFont="1" applyAlignment="1"/>
    <xf numFmtId="0" fontId="21" fillId="2" borderId="0" xfId="0" applyFont="1" applyFill="1" applyAlignment="1">
      <alignment vertical="top"/>
    </xf>
    <xf numFmtId="0" fontId="18" fillId="9" borderId="0" xfId="0" applyFont="1" applyFill="1" applyAlignment="1">
      <alignment horizontal="left" vertical="top"/>
    </xf>
    <xf numFmtId="0" fontId="18" fillId="2" borderId="0" xfId="0" applyFont="1" applyFill="1" applyAlignment="1">
      <alignment vertical="top"/>
    </xf>
    <xf numFmtId="0" fontId="18" fillId="9" borderId="0" xfId="0" applyFont="1" applyFill="1" applyAlignment="1">
      <alignment vertical="top"/>
    </xf>
    <xf numFmtId="14" fontId="18" fillId="9" borderId="0" xfId="0" applyNumberFormat="1" applyFont="1" applyFill="1" applyAlignment="1">
      <alignment vertical="top"/>
    </xf>
    <xf numFmtId="14" fontId="18" fillId="2" borderId="0" xfId="0" applyNumberFormat="1" applyFont="1" applyFill="1" applyAlignment="1">
      <alignment vertical="top"/>
    </xf>
    <xf numFmtId="0" fontId="26" fillId="9" borderId="0" xfId="0" applyFont="1" applyFill="1" applyAlignment="1">
      <alignment vertical="top"/>
    </xf>
    <xf numFmtId="0" fontId="26" fillId="2" borderId="0" xfId="0" applyFont="1" applyFill="1" applyAlignment="1">
      <alignment vertical="top"/>
    </xf>
    <xf numFmtId="14" fontId="18" fillId="9" borderId="0" xfId="0" quotePrefix="1" applyNumberFormat="1" applyFont="1" applyFill="1" applyAlignment="1">
      <alignment horizontal="left" vertical="top"/>
    </xf>
    <xf numFmtId="14" fontId="18" fillId="2" borderId="0" xfId="0" quotePrefix="1" applyNumberFormat="1" applyFont="1" applyFill="1" applyAlignment="1">
      <alignment horizontal="left" vertical="top"/>
    </xf>
    <xf numFmtId="0" fontId="13" fillId="0" borderId="6" xfId="23" applyFont="1" applyBorder="1"/>
    <xf numFmtId="164" fontId="13" fillId="0" borderId="6" xfId="22" applyNumberFormat="1" applyFont="1" applyBorder="1" applyAlignment="1">
      <alignment horizontal="left"/>
    </xf>
    <xf numFmtId="164" fontId="13" fillId="0" borderId="6" xfId="22" applyNumberFormat="1" applyFont="1" applyBorder="1"/>
    <xf numFmtId="165" fontId="13" fillId="0" borderId="6" xfId="21" quotePrefix="1" applyNumberFormat="1" applyFont="1" applyBorder="1" applyAlignment="1">
      <alignment horizontal="left"/>
    </xf>
    <xf numFmtId="164" fontId="13" fillId="0" borderId="0" xfId="23" applyNumberFormat="1" applyFont="1"/>
    <xf numFmtId="0" fontId="4" fillId="0" borderId="0" xfId="20"/>
    <xf numFmtId="0" fontId="4" fillId="0" borderId="0" xfId="20" applyAlignment="1">
      <alignment horizontal="left" textRotation="90"/>
    </xf>
    <xf numFmtId="0" fontId="4" fillId="0" borderId="0" xfId="20" applyAlignment="1">
      <alignment horizontal="center" textRotation="90"/>
    </xf>
    <xf numFmtId="0" fontId="4" fillId="0" borderId="0" xfId="20" quotePrefix="1" applyAlignment="1">
      <alignment horizontal="center" textRotation="90"/>
    </xf>
    <xf numFmtId="0" fontId="4" fillId="0" borderId="4" xfId="20" applyBorder="1" applyAlignment="1">
      <alignment horizontal="center"/>
    </xf>
    <xf numFmtId="0" fontId="10" fillId="0" borderId="0" xfId="23" applyFont="1" applyAlignment="1"/>
    <xf numFmtId="0" fontId="4" fillId="0" borderId="0" xfId="23"/>
    <xf numFmtId="0" fontId="13" fillId="0" borderId="0" xfId="23" applyFont="1"/>
    <xf numFmtId="164" fontId="13" fillId="0" borderId="0" xfId="22" applyNumberFormat="1" applyFont="1"/>
    <xf numFmtId="165" fontId="13" fillId="0" borderId="0" xfId="21" applyNumberFormat="1" applyFont="1"/>
    <xf numFmtId="164" fontId="13" fillId="0" borderId="0" xfId="23" applyNumberFormat="1" applyFont="1" applyFill="1" applyBorder="1" applyAlignment="1" applyProtection="1"/>
    <xf numFmtId="43" fontId="18" fillId="0" borderId="4" xfId="6" applyFont="1" applyBorder="1"/>
    <xf numFmtId="9" fontId="18" fillId="0" borderId="4" xfId="10" applyFont="1" applyBorder="1"/>
    <xf numFmtId="3" fontId="18" fillId="11" borderId="4" xfId="0" applyNumberFormat="1" applyFont="1" applyFill="1" applyBorder="1"/>
    <xf numFmtId="43" fontId="18" fillId="0" borderId="0" xfId="6" quotePrefix="1" applyFont="1" applyAlignment="1">
      <alignment horizontal="right"/>
    </xf>
    <xf numFmtId="0" fontId="18" fillId="0" borderId="0" xfId="0" applyFont="1" applyAlignment="1">
      <alignment horizontal="right"/>
    </xf>
    <xf numFmtId="9" fontId="18" fillId="0" borderId="0" xfId="10" quotePrefix="1" applyFont="1" applyAlignment="1">
      <alignment horizontal="right"/>
    </xf>
    <xf numFmtId="43" fontId="18" fillId="0" borderId="5" xfId="6" quotePrefix="1" applyFont="1" applyBorder="1" applyAlignment="1">
      <alignment horizontal="right"/>
    </xf>
    <xf numFmtId="0" fontId="34" fillId="0" borderId="4" xfId="0" applyFont="1" applyFill="1" applyBorder="1" applyAlignment="1">
      <alignment horizontal="center" vertical="center" wrapText="1"/>
    </xf>
    <xf numFmtId="0" fontId="34" fillId="0" borderId="4" xfId="0" quotePrefix="1" applyFont="1" applyFill="1" applyBorder="1" applyAlignment="1">
      <alignment horizontal="center" vertical="center" wrapText="1"/>
    </xf>
    <xf numFmtId="6" fontId="35" fillId="0" borderId="10" xfId="0" applyNumberFormat="1" applyFont="1" applyBorder="1" applyAlignment="1">
      <alignment horizontal="center" wrapText="1"/>
    </xf>
    <xf numFmtId="0" fontId="35" fillId="0" borderId="11" xfId="0" applyFont="1" applyBorder="1" applyAlignment="1">
      <alignment horizontal="center" wrapText="1"/>
    </xf>
    <xf numFmtId="0" fontId="35" fillId="0" borderId="10" xfId="0" applyFont="1" applyBorder="1" applyAlignment="1">
      <alignment horizontal="center" wrapText="1"/>
    </xf>
    <xf numFmtId="0" fontId="34" fillId="0" borderId="10" xfId="0" quotePrefix="1" applyFont="1" applyBorder="1" applyAlignment="1">
      <alignment horizontal="center" vertical="center" wrapText="1"/>
    </xf>
    <xf numFmtId="0" fontId="34" fillId="0" borderId="11" xfId="0" quotePrefix="1" applyFont="1" applyBorder="1" applyAlignment="1">
      <alignment horizontal="center" vertical="center" wrapText="1"/>
    </xf>
    <xf numFmtId="164" fontId="18" fillId="0" borderId="0" xfId="1" applyNumberFormat="1" applyFont="1"/>
    <xf numFmtId="9" fontId="21" fillId="0" borderId="0" xfId="3" applyFont="1"/>
    <xf numFmtId="0" fontId="27" fillId="4" borderId="12" xfId="0" quotePrefix="1" applyFont="1" applyFill="1" applyBorder="1" applyAlignment="1">
      <alignment horizontal="left"/>
    </xf>
    <xf numFmtId="0" fontId="18" fillId="4" borderId="17" xfId="0" applyFont="1" applyFill="1" applyBorder="1"/>
    <xf numFmtId="0" fontId="18" fillId="4" borderId="13" xfId="0" applyFont="1" applyFill="1" applyBorder="1"/>
    <xf numFmtId="0" fontId="18" fillId="4" borderId="14" xfId="0" applyFont="1" applyFill="1" applyBorder="1"/>
    <xf numFmtId="0" fontId="18" fillId="4" borderId="0" xfId="0" applyFont="1" applyFill="1" applyBorder="1"/>
    <xf numFmtId="0" fontId="21" fillId="4" borderId="18" xfId="0" applyFont="1" applyFill="1" applyBorder="1" applyAlignment="1">
      <alignment horizontal="center"/>
    </xf>
    <xf numFmtId="0" fontId="21" fillId="4" borderId="14" xfId="0" applyFont="1" applyFill="1" applyBorder="1"/>
    <xf numFmtId="0" fontId="21" fillId="4" borderId="0" xfId="0" applyFont="1" applyFill="1" applyBorder="1"/>
    <xf numFmtId="0" fontId="18" fillId="4" borderId="15" xfId="0" applyFont="1" applyFill="1" applyBorder="1"/>
    <xf numFmtId="0" fontId="36" fillId="4" borderId="0" xfId="0" applyFont="1" applyFill="1" applyBorder="1"/>
    <xf numFmtId="169" fontId="21" fillId="4" borderId="15" xfId="2" applyNumberFormat="1" applyFont="1" applyFill="1" applyBorder="1"/>
    <xf numFmtId="164" fontId="21" fillId="4" borderId="15" xfId="1" applyNumberFormat="1" applyFont="1" applyFill="1" applyBorder="1"/>
    <xf numFmtId="0" fontId="36" fillId="4" borderId="0" xfId="0" quotePrefix="1" applyFont="1" applyFill="1" applyBorder="1" applyAlignment="1">
      <alignment horizontal="left"/>
    </xf>
    <xf numFmtId="169" fontId="21" fillId="4" borderId="19" xfId="2" applyNumberFormat="1" applyFont="1" applyFill="1" applyBorder="1"/>
    <xf numFmtId="0" fontId="21" fillId="4" borderId="14" xfId="0" quotePrefix="1" applyFont="1" applyFill="1" applyBorder="1" applyAlignment="1">
      <alignment horizontal="left"/>
    </xf>
    <xf numFmtId="0" fontId="21" fillId="4" borderId="16" xfId="0" quotePrefix="1" applyFont="1" applyFill="1" applyBorder="1" applyAlignment="1">
      <alignment horizontal="left"/>
    </xf>
    <xf numFmtId="0" fontId="21" fillId="4" borderId="7" xfId="0" applyFont="1" applyFill="1" applyBorder="1"/>
    <xf numFmtId="169" fontId="21" fillId="4" borderId="9" xfId="2" applyNumberFormat="1" applyFont="1" applyFill="1" applyBorder="1"/>
    <xf numFmtId="0" fontId="0" fillId="0" borderId="0" xfId="0"/>
    <xf numFmtId="0" fontId="22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1" fillId="0" borderId="0" xfId="0" applyFont="1"/>
    <xf numFmtId="164" fontId="21" fillId="0" borderId="4" xfId="1" applyNumberFormat="1" applyFont="1" applyBorder="1"/>
    <xf numFmtId="10" fontId="21" fillId="0" borderId="4" xfId="3" applyNumberFormat="1" applyFont="1" applyBorder="1"/>
    <xf numFmtId="0" fontId="21" fillId="0" borderId="4" xfId="0" applyFont="1" applyBorder="1"/>
    <xf numFmtId="0" fontId="21" fillId="3" borderId="5" xfId="0" applyFont="1" applyFill="1" applyBorder="1"/>
    <xf numFmtId="0" fontId="21" fillId="5" borderId="0" xfId="0" applyFont="1" applyFill="1"/>
    <xf numFmtId="0" fontId="33" fillId="0" borderId="0" xfId="0" applyFont="1" applyAlignment="1">
      <alignment wrapText="1"/>
    </xf>
  </cellXfs>
  <cellStyles count="24">
    <cellStyle name="ColLabel" xfId="5"/>
    <cellStyle name="Comma" xfId="1" builtinId="3"/>
    <cellStyle name="Comma 2" xfId="6"/>
    <cellStyle name="Comma 3" xfId="16"/>
    <cellStyle name="Comma 4" xfId="19"/>
    <cellStyle name="Comma 6" xfId="22"/>
    <cellStyle name="Currency" xfId="2" builtinId="4"/>
    <cellStyle name="GroupGrandTotalRowLabel" xfId="7"/>
    <cellStyle name="GroupSubTotalRowLabel" xfId="8"/>
    <cellStyle name="GroupTotalRowLabel" xfId="9"/>
    <cellStyle name="Normal" xfId="0" builtinId="0"/>
    <cellStyle name="Normal 2" xfId="4"/>
    <cellStyle name="Normal 3" xfId="15"/>
    <cellStyle name="Normal 4" xfId="18"/>
    <cellStyle name="Normal 5" xfId="20"/>
    <cellStyle name="Normal 6" xfId="23"/>
    <cellStyle name="Percent" xfId="3" builtinId="5"/>
    <cellStyle name="Percent 2" xfId="10"/>
    <cellStyle name="Percent 3" xfId="17"/>
    <cellStyle name="Percent 6" xfId="21"/>
    <cellStyle name="ReportHeader_CompanyName" xfId="11"/>
    <cellStyle name="RowLabel" xfId="12"/>
    <cellStyle name="SubTotal" xfId="13"/>
    <cellStyle name="Text" xfId="14"/>
  </cellStyles>
  <dxfs count="0"/>
  <tableStyles count="0" defaultTableStyle="TableStyleMedium9" defaultPivotStyle="PivotStyleLight16"/>
  <colors>
    <mruColors>
      <color rgb="FFCCECFF"/>
      <color rgb="FFE5F5FF"/>
      <color rgb="FFE5FFFF"/>
      <color rgb="FFFFE7FF"/>
      <color rgb="FFFFCCFF"/>
      <color rgb="FFFFFF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314325</xdr:colOff>
      <xdr:row>10</xdr:row>
      <xdr:rowOff>111919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523875"/>
          <a:ext cx="1533525" cy="18359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9</xdr:col>
      <xdr:colOff>125408</xdr:colOff>
      <xdr:row>13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38400" y="523875"/>
          <a:ext cx="3173408" cy="2400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4</xdr:row>
      <xdr:rowOff>38100</xdr:rowOff>
    </xdr:from>
    <xdr:to>
      <xdr:col>7</xdr:col>
      <xdr:colOff>573083</xdr:colOff>
      <xdr:row>16</xdr:row>
      <xdr:rowOff>152400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6875" y="942975"/>
          <a:ext cx="3173408" cy="2400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8</xdr:col>
      <xdr:colOff>552450</xdr:colOff>
      <xdr:row>5</xdr:row>
      <xdr:rowOff>180975</xdr:rowOff>
    </xdr:from>
    <xdr:to>
      <xdr:col>12</xdr:col>
      <xdr:colOff>47625</xdr:colOff>
      <xdr:row>13</xdr:row>
      <xdr:rowOff>114300</xdr:rowOff>
    </xdr:to>
    <xdr:sp macro="" textlink="">
      <xdr:nvSpPr>
        <xdr:cNvPr id="4" name="Oval Callout 3"/>
        <xdr:cNvSpPr/>
      </xdr:nvSpPr>
      <xdr:spPr>
        <a:xfrm>
          <a:off x="5429250" y="1276350"/>
          <a:ext cx="1933575" cy="1457325"/>
        </a:xfrm>
        <a:prstGeom prst="wedgeEllipseCallout">
          <a:avLst>
            <a:gd name="adj1" fmla="val -198173"/>
            <a:gd name="adj2" fmla="val 75572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/>
            <a:t>Provides Useful Examples</a:t>
          </a:r>
        </a:p>
      </xdr:txBody>
    </xdr:sp>
    <xdr:clientData/>
  </xdr:twoCellAnchor>
  <xdr:twoCellAnchor>
    <xdr:from>
      <xdr:col>2</xdr:col>
      <xdr:colOff>209550</xdr:colOff>
      <xdr:row>14</xdr:row>
      <xdr:rowOff>57150</xdr:rowOff>
    </xdr:from>
    <xdr:to>
      <xdr:col>4</xdr:col>
      <xdr:colOff>266700</xdr:colOff>
      <xdr:row>17</xdr:row>
      <xdr:rowOff>152400</xdr:rowOff>
    </xdr:to>
    <xdr:sp macro="" textlink="">
      <xdr:nvSpPr>
        <xdr:cNvPr id="5" name="Oval 4"/>
        <xdr:cNvSpPr/>
      </xdr:nvSpPr>
      <xdr:spPr>
        <a:xfrm>
          <a:off x="1428750" y="2867025"/>
          <a:ext cx="1276350" cy="666750"/>
        </a:xfrm>
        <a:prstGeom prst="ellipse">
          <a:avLst/>
        </a:prstGeom>
        <a:noFill/>
        <a:ln w="762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6"/>
  <sheetViews>
    <sheetView showGridLines="0" topLeftCell="A7" workbookViewId="0">
      <selection activeCell="B25" sqref="B25"/>
    </sheetView>
  </sheetViews>
  <sheetFormatPr defaultRowHeight="15"/>
  <cols>
    <col min="1" max="1" width="9.140625" style="68"/>
    <col min="2" max="2" width="36.5703125" customWidth="1"/>
    <col min="3" max="4" width="9.42578125" customWidth="1"/>
  </cols>
  <sheetData>
    <row r="2" spans="1:2" ht="15.75">
      <c r="A2">
        <v>1</v>
      </c>
      <c r="B2" s="104" t="s">
        <v>483</v>
      </c>
    </row>
    <row r="3" spans="1:2" ht="15.75">
      <c r="A3">
        <v>2</v>
      </c>
      <c r="B3" s="104" t="s">
        <v>484</v>
      </c>
    </row>
    <row r="4" spans="1:2" ht="15.75">
      <c r="A4" s="68">
        <v>3</v>
      </c>
      <c r="B4" s="104" t="s">
        <v>485</v>
      </c>
    </row>
    <row r="5" spans="1:2" ht="15.75">
      <c r="A5" s="68">
        <v>4</v>
      </c>
      <c r="B5" s="104" t="s">
        <v>486</v>
      </c>
    </row>
    <row r="6" spans="1:2" ht="15.75">
      <c r="A6" s="68">
        <v>5</v>
      </c>
      <c r="B6" s="46" t="s">
        <v>44</v>
      </c>
    </row>
    <row r="7" spans="1:2" ht="15.75">
      <c r="A7" s="68">
        <v>6</v>
      </c>
      <c r="B7" s="104" t="s">
        <v>128</v>
      </c>
    </row>
    <row r="8" spans="1:2" ht="15.75">
      <c r="A8" s="68">
        <v>7</v>
      </c>
      <c r="B8" s="104" t="s">
        <v>489</v>
      </c>
    </row>
    <row r="9" spans="1:2" ht="15.75">
      <c r="A9" s="68">
        <v>8</v>
      </c>
      <c r="B9" s="104" t="s">
        <v>490</v>
      </c>
    </row>
    <row r="10" spans="1:2" ht="15.75">
      <c r="A10" s="68">
        <v>9</v>
      </c>
      <c r="B10" s="104" t="s">
        <v>487</v>
      </c>
    </row>
    <row r="11" spans="1:2" ht="15.75">
      <c r="A11" s="68">
        <v>10</v>
      </c>
      <c r="B11" s="104" t="s">
        <v>488</v>
      </c>
    </row>
    <row r="12" spans="1:2" ht="15.75">
      <c r="A12" s="68">
        <v>11</v>
      </c>
      <c r="B12" s="104" t="s">
        <v>138</v>
      </c>
    </row>
    <row r="13" spans="1:2" ht="15.75">
      <c r="A13" s="68">
        <v>12</v>
      </c>
      <c r="B13" s="104" t="s">
        <v>135</v>
      </c>
    </row>
    <row r="14" spans="1:2" ht="15.75">
      <c r="A14" s="68">
        <v>13</v>
      </c>
      <c r="B14" s="104" t="s">
        <v>136</v>
      </c>
    </row>
    <row r="15" spans="1:2" ht="15.75">
      <c r="A15" s="68">
        <v>14</v>
      </c>
      <c r="B15" s="104" t="s">
        <v>140</v>
      </c>
    </row>
    <row r="16" spans="1:2" ht="15.75">
      <c r="A16" s="68">
        <v>15</v>
      </c>
      <c r="B16" s="104" t="s">
        <v>482</v>
      </c>
    </row>
    <row r="17" spans="1:2" ht="15.75">
      <c r="A17" s="68">
        <v>16</v>
      </c>
      <c r="B17" s="104" t="s">
        <v>481</v>
      </c>
    </row>
    <row r="18" spans="1:2" ht="15.75">
      <c r="A18" s="68">
        <v>17</v>
      </c>
      <c r="B18" s="104" t="s">
        <v>497</v>
      </c>
    </row>
    <row r="19" spans="1:2" s="68" customFormat="1" ht="15.75">
      <c r="A19" s="68">
        <v>18</v>
      </c>
      <c r="B19" s="46" t="s">
        <v>518</v>
      </c>
    </row>
    <row r="20" spans="1:2" ht="15.75">
      <c r="A20" s="68">
        <v>19</v>
      </c>
      <c r="B20" s="104" t="s">
        <v>495</v>
      </c>
    </row>
    <row r="21" spans="1:2" ht="15.75">
      <c r="A21" s="68">
        <v>20</v>
      </c>
      <c r="B21" s="104" t="s">
        <v>493</v>
      </c>
    </row>
    <row r="22" spans="1:2" ht="15.75">
      <c r="A22" s="68">
        <v>21</v>
      </c>
      <c r="B22" s="104" t="s">
        <v>492</v>
      </c>
    </row>
    <row r="23" spans="1:2" ht="15.75">
      <c r="A23" s="68">
        <v>22</v>
      </c>
      <c r="B23" s="104" t="s">
        <v>496</v>
      </c>
    </row>
    <row r="24" spans="1:2" ht="15.75">
      <c r="A24" s="68">
        <v>23</v>
      </c>
      <c r="B24" s="46" t="s">
        <v>494</v>
      </c>
    </row>
    <row r="25" spans="1:2" ht="15.75">
      <c r="A25" s="68">
        <v>24</v>
      </c>
      <c r="B25" s="104" t="s">
        <v>491</v>
      </c>
    </row>
    <row r="26" spans="1:2" ht="15.75">
      <c r="A26" s="68">
        <v>25</v>
      </c>
      <c r="B26" s="2" t="s">
        <v>498</v>
      </c>
    </row>
  </sheetData>
  <sortState ref="A2:B25">
    <sortCondition ref="A25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7"/>
  <sheetViews>
    <sheetView showGridLines="0" workbookViewId="0">
      <selection activeCell="C10" sqref="C10"/>
    </sheetView>
  </sheetViews>
  <sheetFormatPr defaultRowHeight="15"/>
  <cols>
    <col min="1" max="1" width="47" style="55" customWidth="1"/>
    <col min="2" max="16384" width="9.140625" style="55"/>
  </cols>
  <sheetData>
    <row r="1" spans="1:1" ht="21">
      <c r="A1" s="54" t="s">
        <v>129</v>
      </c>
    </row>
    <row r="2" spans="1:1" s="56" customFormat="1" ht="18.75"/>
    <row r="3" spans="1:1" s="56" customFormat="1" ht="18.75">
      <c r="A3" s="57" t="s">
        <v>47</v>
      </c>
    </row>
    <row r="4" spans="1:1" s="56" customFormat="1" ht="18.75">
      <c r="A4" s="57" t="s">
        <v>48</v>
      </c>
    </row>
    <row r="5" spans="1:1" s="56" customFormat="1" ht="18.75">
      <c r="A5" s="57" t="s">
        <v>49</v>
      </c>
    </row>
    <row r="6" spans="1:1" s="56" customFormat="1" ht="18.75">
      <c r="A6" s="57" t="s">
        <v>50</v>
      </c>
    </row>
    <row r="7" spans="1:1" s="56" customFormat="1" ht="18.75"/>
    <row r="8" spans="1:1" s="56" customFormat="1" ht="18.75"/>
    <row r="9" spans="1:1" s="56" customFormat="1" ht="18.75"/>
    <row r="10" spans="1:1" s="56" customFormat="1" ht="18.75"/>
    <row r="11" spans="1:1" s="56" customFormat="1" ht="18.75"/>
    <row r="12" spans="1:1" s="56" customFormat="1" ht="18.75"/>
    <row r="13" spans="1:1" s="56" customFormat="1" ht="18.75"/>
    <row r="14" spans="1:1" s="56" customFormat="1" ht="18.75"/>
    <row r="15" spans="1:1" s="56" customFormat="1" ht="18.75"/>
    <row r="16" spans="1:1" s="56" customFormat="1" ht="18.75"/>
    <row r="17" s="56" customFormat="1" ht="18.75"/>
    <row r="18" s="56" customFormat="1" ht="18.75"/>
    <row r="19" s="56" customFormat="1" ht="18.75"/>
    <row r="20" s="56" customFormat="1" ht="18.75"/>
    <row r="21" s="56" customFormat="1" ht="18.75"/>
    <row r="22" s="56" customFormat="1" ht="18.75"/>
    <row r="23" s="56" customFormat="1" ht="18.75"/>
    <row r="24" s="56" customFormat="1" ht="18.75"/>
    <row r="25" s="56" customFormat="1" ht="18.75"/>
    <row r="26" s="56" customFormat="1" ht="18.75"/>
    <row r="27" s="56" customFormat="1" ht="18.7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27"/>
  <sheetViews>
    <sheetView showGridLines="0" topLeftCell="A4" workbookViewId="0">
      <selection activeCell="A14" sqref="A14"/>
    </sheetView>
  </sheetViews>
  <sheetFormatPr defaultRowHeight="15"/>
  <cols>
    <col min="1" max="1" width="94.7109375" style="78" customWidth="1"/>
    <col min="2" max="16384" width="9.140625" style="78"/>
  </cols>
  <sheetData>
    <row r="1" spans="1:1" ht="21">
      <c r="A1" s="77" t="s">
        <v>138</v>
      </c>
    </row>
    <row r="2" spans="1:1" s="76" customFormat="1" ht="18.75"/>
    <row r="3" spans="1:1" s="76" customFormat="1" ht="18.75">
      <c r="A3" s="79" t="s">
        <v>131</v>
      </c>
    </row>
    <row r="4" spans="1:1" s="76" customFormat="1" ht="18.75">
      <c r="A4" s="79" t="s">
        <v>139</v>
      </c>
    </row>
    <row r="5" spans="1:1" s="76" customFormat="1" ht="18.75">
      <c r="A5" s="79" t="s">
        <v>133</v>
      </c>
    </row>
    <row r="6" spans="1:1" s="76" customFormat="1" ht="18.75">
      <c r="A6" s="79" t="s">
        <v>134</v>
      </c>
    </row>
    <row r="7" spans="1:1" s="76" customFormat="1" ht="18.75"/>
    <row r="8" spans="1:1" s="76" customFormat="1" ht="18.75"/>
    <row r="9" spans="1:1" s="76" customFormat="1" ht="18.75"/>
    <row r="10" spans="1:1" s="76" customFormat="1" ht="18.75"/>
    <row r="11" spans="1:1" s="76" customFormat="1" ht="18.75"/>
    <row r="12" spans="1:1" s="76" customFormat="1" ht="18.75"/>
    <row r="13" spans="1:1" s="76" customFormat="1" ht="18.75"/>
    <row r="14" spans="1:1" s="76" customFormat="1" ht="18.75"/>
    <row r="15" spans="1:1" s="76" customFormat="1" ht="18.75"/>
    <row r="16" spans="1:1" s="76" customFormat="1" ht="18.75"/>
    <row r="17" s="76" customFormat="1" ht="18.75"/>
    <row r="18" s="76" customFormat="1" ht="18.75"/>
    <row r="19" s="76" customFormat="1" ht="18.75"/>
    <row r="20" s="76" customFormat="1" ht="18.75"/>
    <row r="21" s="76" customFormat="1" ht="18.75"/>
    <row r="22" s="76" customFormat="1" ht="18.75"/>
    <row r="23" s="76" customFormat="1" ht="18.75"/>
    <row r="24" s="76" customFormat="1" ht="18.75"/>
    <row r="25" s="76" customFormat="1" ht="18.75"/>
    <row r="26" s="76" customFormat="1" ht="18.75"/>
    <row r="27" s="76" customFormat="1" ht="18.7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9"/>
  <sheetViews>
    <sheetView showGridLines="0" workbookViewId="0">
      <selection activeCell="A8" sqref="A8"/>
    </sheetView>
  </sheetViews>
  <sheetFormatPr defaultRowHeight="15"/>
  <cols>
    <col min="1" max="1" width="94.7109375" style="73" customWidth="1"/>
    <col min="2" max="16384" width="9.140625" style="73"/>
  </cols>
  <sheetData>
    <row r="1" spans="1:1" ht="21">
      <c r="A1" s="72" t="s">
        <v>135</v>
      </c>
    </row>
    <row r="2" spans="1:1" s="74" customFormat="1" ht="18.75"/>
    <row r="3" spans="1:1" s="74" customFormat="1" ht="18.75">
      <c r="A3" s="75" t="s">
        <v>131</v>
      </c>
    </row>
    <row r="4" spans="1:1" s="74" customFormat="1" ht="18.75">
      <c r="A4" s="75" t="s">
        <v>132</v>
      </c>
    </row>
    <row r="5" spans="1:1" s="74" customFormat="1" ht="18.75">
      <c r="A5" s="75" t="s">
        <v>133</v>
      </c>
    </row>
    <row r="6" spans="1:1" s="74" customFormat="1" ht="18.75">
      <c r="A6" s="75" t="s">
        <v>134</v>
      </c>
    </row>
    <row r="7" spans="1:1" s="74" customFormat="1" ht="18.75"/>
    <row r="8" spans="1:1" s="74" customFormat="1" ht="18.75"/>
    <row r="9" spans="1:1" s="74" customFormat="1" ht="18.75"/>
    <row r="10" spans="1:1" s="74" customFormat="1" ht="18.75"/>
    <row r="11" spans="1:1" s="74" customFormat="1" ht="18.75"/>
    <row r="12" spans="1:1" s="74" customFormat="1" ht="18.75"/>
    <row r="13" spans="1:1" s="74" customFormat="1" ht="18.75"/>
    <row r="14" spans="1:1" s="74" customFormat="1" ht="18.75"/>
    <row r="15" spans="1:1" s="74" customFormat="1" ht="18.75"/>
    <row r="16" spans="1:1" s="74" customFormat="1" ht="18.75">
      <c r="A16" s="215" t="s">
        <v>789</v>
      </c>
    </row>
    <row r="17" spans="1:1" s="74" customFormat="1" ht="18.75"/>
    <row r="18" spans="1:1" s="74" customFormat="1" ht="18.75">
      <c r="A18" s="74" t="s">
        <v>790</v>
      </c>
    </row>
    <row r="19" spans="1:1" s="74" customFormat="1" ht="18.75">
      <c r="A19" s="74" t="s">
        <v>791</v>
      </c>
    </row>
    <row r="20" spans="1:1" s="74" customFormat="1" ht="18.75">
      <c r="A20" s="74" t="s">
        <v>792</v>
      </c>
    </row>
    <row r="21" spans="1:1" s="74" customFormat="1" ht="18.75">
      <c r="A21" s="74" t="s">
        <v>793</v>
      </c>
    </row>
    <row r="22" spans="1:1" s="74" customFormat="1" ht="18.75">
      <c r="A22" s="74" t="s">
        <v>794</v>
      </c>
    </row>
    <row r="23" spans="1:1" s="74" customFormat="1" ht="18.75">
      <c r="A23" s="74" t="s">
        <v>795</v>
      </c>
    </row>
    <row r="24" spans="1:1" s="74" customFormat="1" ht="18.75">
      <c r="A24" s="74" t="s">
        <v>796</v>
      </c>
    </row>
    <row r="25" spans="1:1" s="74" customFormat="1" ht="18.75"/>
    <row r="26" spans="1:1" ht="18.75">
      <c r="A26" s="74" t="s">
        <v>797</v>
      </c>
    </row>
    <row r="27" spans="1:1" ht="18.75">
      <c r="A27" s="74" t="s">
        <v>798</v>
      </c>
    </row>
    <row r="28" spans="1:1" ht="18.75">
      <c r="A28" s="74"/>
    </row>
    <row r="29" spans="1:1" ht="18.75">
      <c r="A2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7"/>
  <sheetViews>
    <sheetView showGridLines="0" workbookViewId="0">
      <selection activeCell="A11" sqref="A11"/>
    </sheetView>
  </sheetViews>
  <sheetFormatPr defaultRowHeight="18.75"/>
  <cols>
    <col min="1" max="1" width="94.7109375" style="78" customWidth="1"/>
    <col min="2" max="6" width="9.140625" style="76"/>
    <col min="7" max="16384" width="9.140625" style="78"/>
  </cols>
  <sheetData>
    <row r="1" spans="1:1" ht="21">
      <c r="A1" s="77" t="s">
        <v>137</v>
      </c>
    </row>
    <row r="2" spans="1:1" s="76" customFormat="1"/>
    <row r="3" spans="1:1" s="76" customFormat="1">
      <c r="A3" s="79" t="s">
        <v>131</v>
      </c>
    </row>
    <row r="4" spans="1:1" s="76" customFormat="1">
      <c r="A4" s="79" t="s">
        <v>132</v>
      </c>
    </row>
    <row r="5" spans="1:1" s="76" customFormat="1">
      <c r="A5" s="79" t="s">
        <v>133</v>
      </c>
    </row>
    <row r="6" spans="1:1" s="76" customFormat="1">
      <c r="A6" s="79" t="s">
        <v>134</v>
      </c>
    </row>
    <row r="7" spans="1:1" s="76" customFormat="1"/>
    <row r="8" spans="1:1" s="76" customFormat="1"/>
    <row r="9" spans="1:1" s="76" customFormat="1"/>
    <row r="10" spans="1:1" s="76" customFormat="1"/>
    <row r="11" spans="1:1" s="76" customFormat="1"/>
    <row r="12" spans="1:1" s="76" customFormat="1"/>
    <row r="13" spans="1:1" s="76" customFormat="1"/>
    <row r="14" spans="1:1" s="76" customFormat="1"/>
    <row r="15" spans="1:1" s="76" customFormat="1"/>
    <row r="16" spans="1:1" s="76" customFormat="1"/>
    <row r="17" s="76" customFormat="1"/>
    <row r="18" s="76" customFormat="1"/>
    <row r="19" s="76" customFormat="1"/>
    <row r="20" s="76" customFormat="1"/>
    <row r="21" s="76" customFormat="1"/>
    <row r="22" s="76" customFormat="1"/>
    <row r="23" s="76" customFormat="1"/>
    <row r="24" s="76" customFormat="1"/>
    <row r="25" s="76" customFormat="1"/>
    <row r="26" s="76" customFormat="1"/>
    <row r="27" s="76" customFormat="1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12"/>
  <sheetViews>
    <sheetView showGridLines="0" topLeftCell="G4" zoomScale="80" zoomScaleNormal="80" workbookViewId="0">
      <selection activeCell="H4" sqref="H4"/>
    </sheetView>
  </sheetViews>
  <sheetFormatPr defaultRowHeight="21.75" customHeight="1"/>
  <cols>
    <col min="1" max="1" width="8.85546875" style="87" customWidth="1"/>
    <col min="2" max="2" width="25.85546875" style="87" customWidth="1"/>
    <col min="3" max="5" width="9.140625" style="87" customWidth="1"/>
    <col min="6" max="6" width="13.140625" style="87" customWidth="1"/>
    <col min="7" max="7" width="55.5703125" style="87" customWidth="1"/>
    <col min="8" max="8" width="13.140625" style="88" customWidth="1"/>
    <col min="9" max="16384" width="9.140625" style="88"/>
  </cols>
  <sheetData>
    <row r="1" spans="1:9" s="89" customFormat="1" ht="21.75" customHeight="1">
      <c r="A1" s="86" t="s">
        <v>140</v>
      </c>
      <c r="B1" s="87"/>
      <c r="C1" s="87"/>
      <c r="D1" s="87"/>
      <c r="E1" s="87"/>
      <c r="F1" s="87"/>
      <c r="G1" s="87"/>
      <c r="H1" s="88"/>
      <c r="I1" s="88"/>
    </row>
    <row r="2" spans="1:9" s="89" customFormat="1" ht="21.75" customHeight="1">
      <c r="A2" s="87"/>
      <c r="B2" s="87"/>
      <c r="C2" s="87"/>
      <c r="D2" s="87"/>
      <c r="E2" s="87"/>
      <c r="F2" s="87"/>
      <c r="G2" s="87"/>
    </row>
    <row r="3" spans="1:9" s="89" customFormat="1" ht="21.75" customHeight="1">
      <c r="A3" s="90"/>
      <c r="B3" s="91" t="s">
        <v>141</v>
      </c>
      <c r="C3" s="92" t="s">
        <v>142</v>
      </c>
      <c r="D3" s="92" t="s">
        <v>143</v>
      </c>
      <c r="E3" s="92" t="s">
        <v>144</v>
      </c>
      <c r="F3" s="92" t="s">
        <v>145</v>
      </c>
      <c r="G3" s="91" t="s">
        <v>146</v>
      </c>
    </row>
    <row r="4" spans="1:9" s="89" customFormat="1" ht="21.75" customHeight="1">
      <c r="A4" s="93">
        <v>0</v>
      </c>
      <c r="B4" s="89" t="s">
        <v>147</v>
      </c>
      <c r="C4" s="94" t="s">
        <v>148</v>
      </c>
      <c r="D4" s="94" t="s">
        <v>149</v>
      </c>
      <c r="E4" s="94" t="s">
        <v>150</v>
      </c>
      <c r="F4" s="94" t="s">
        <v>151</v>
      </c>
      <c r="G4" s="90" t="s">
        <v>152</v>
      </c>
    </row>
    <row r="5" spans="1:9" s="89" customFormat="1" ht="21.75" customHeight="1">
      <c r="A5" s="93">
        <v>1</v>
      </c>
      <c r="B5" s="89" t="s">
        <v>153</v>
      </c>
      <c r="C5" s="94" t="s">
        <v>154</v>
      </c>
      <c r="D5" s="94" t="s">
        <v>149</v>
      </c>
      <c r="E5" s="94" t="s">
        <v>150</v>
      </c>
      <c r="F5" s="94" t="s">
        <v>155</v>
      </c>
      <c r="G5" s="90" t="s">
        <v>156</v>
      </c>
    </row>
    <row r="6" spans="1:9" s="89" customFormat="1" ht="21.75" customHeight="1">
      <c r="A6" s="93">
        <v>2</v>
      </c>
      <c r="B6" s="89" t="s">
        <v>157</v>
      </c>
      <c r="C6" s="94" t="s">
        <v>154</v>
      </c>
      <c r="D6" s="94" t="s">
        <v>158</v>
      </c>
      <c r="E6" s="94" t="s">
        <v>159</v>
      </c>
      <c r="F6" s="94" t="s">
        <v>160</v>
      </c>
      <c r="G6" s="90" t="s">
        <v>161</v>
      </c>
    </row>
    <row r="7" spans="1:9" s="89" customFormat="1" ht="21.75" customHeight="1">
      <c r="A7" s="93">
        <v>3</v>
      </c>
      <c r="B7" s="89" t="s">
        <v>162</v>
      </c>
      <c r="C7" s="94" t="s">
        <v>163</v>
      </c>
      <c r="D7" s="94" t="s">
        <v>164</v>
      </c>
      <c r="E7" s="94" t="s">
        <v>165</v>
      </c>
      <c r="F7" s="94" t="s">
        <v>166</v>
      </c>
      <c r="G7" s="90" t="s">
        <v>167</v>
      </c>
    </row>
    <row r="8" spans="1:9" s="89" customFormat="1" ht="21.75" customHeight="1">
      <c r="A8" s="93">
        <v>4</v>
      </c>
      <c r="B8" s="89" t="s">
        <v>168</v>
      </c>
      <c r="C8" s="94" t="s">
        <v>169</v>
      </c>
      <c r="D8" s="94" t="s">
        <v>158</v>
      </c>
      <c r="E8" s="94" t="s">
        <v>159</v>
      </c>
      <c r="F8" s="94" t="s">
        <v>170</v>
      </c>
      <c r="G8" s="90" t="s">
        <v>171</v>
      </c>
    </row>
    <row r="9" spans="1:9" s="89" customFormat="1" ht="21.75" customHeight="1">
      <c r="A9" s="93">
        <v>5</v>
      </c>
      <c r="B9" s="89" t="s">
        <v>172</v>
      </c>
      <c r="C9" s="94" t="s">
        <v>173</v>
      </c>
      <c r="D9" s="94" t="s">
        <v>149</v>
      </c>
      <c r="E9" s="94" t="s">
        <v>150</v>
      </c>
      <c r="F9" s="94" t="s">
        <v>174</v>
      </c>
      <c r="G9" s="90" t="s">
        <v>175</v>
      </c>
    </row>
    <row r="10" spans="1:9" s="89" customFormat="1" ht="21.75" customHeight="1">
      <c r="A10" s="93">
        <v>6</v>
      </c>
      <c r="B10" s="89" t="s">
        <v>176</v>
      </c>
      <c r="C10" s="94" t="s">
        <v>173</v>
      </c>
      <c r="D10" s="94" t="s">
        <v>158</v>
      </c>
      <c r="E10" s="94" t="s">
        <v>159</v>
      </c>
      <c r="F10" s="94" t="s">
        <v>177</v>
      </c>
      <c r="G10" s="90" t="s">
        <v>178</v>
      </c>
    </row>
    <row r="11" spans="1:9" s="89" customFormat="1" ht="21.75" customHeight="1">
      <c r="A11" s="93">
        <v>6</v>
      </c>
      <c r="B11" s="89" t="s">
        <v>179</v>
      </c>
      <c r="C11" s="94" t="s">
        <v>163</v>
      </c>
      <c r="D11" s="94" t="s">
        <v>164</v>
      </c>
      <c r="E11" s="94" t="s">
        <v>180</v>
      </c>
      <c r="F11" s="94" t="s">
        <v>181</v>
      </c>
      <c r="G11" s="90" t="s">
        <v>182</v>
      </c>
    </row>
    <row r="12" spans="1:9" s="89" customFormat="1" ht="21.75" customHeight="1">
      <c r="A12" s="93">
        <v>7</v>
      </c>
      <c r="B12" s="89" t="s">
        <v>183</v>
      </c>
      <c r="C12" s="94" t="s">
        <v>184</v>
      </c>
      <c r="D12" s="94" t="s">
        <v>149</v>
      </c>
      <c r="E12" s="94" t="s">
        <v>150</v>
      </c>
      <c r="F12" s="94" t="s">
        <v>185</v>
      </c>
      <c r="G12" s="90" t="s">
        <v>186</v>
      </c>
    </row>
    <row r="13" spans="1:9" s="89" customFormat="1" ht="21.75" customHeight="1">
      <c r="A13" s="93">
        <v>8</v>
      </c>
      <c r="B13" s="89" t="s">
        <v>187</v>
      </c>
      <c r="C13" s="94" t="s">
        <v>188</v>
      </c>
      <c r="D13" s="94" t="s">
        <v>158</v>
      </c>
      <c r="E13" s="94" t="s">
        <v>159</v>
      </c>
      <c r="F13" s="94" t="s">
        <v>189</v>
      </c>
      <c r="G13" s="90" t="s">
        <v>190</v>
      </c>
    </row>
    <row r="14" spans="1:9" s="89" customFormat="1" ht="21.75" customHeight="1">
      <c r="A14" s="93">
        <v>9</v>
      </c>
      <c r="B14" s="89" t="s">
        <v>191</v>
      </c>
      <c r="C14" s="94" t="s">
        <v>163</v>
      </c>
      <c r="D14" s="94" t="s">
        <v>192</v>
      </c>
      <c r="E14" s="94" t="s">
        <v>180</v>
      </c>
      <c r="F14" s="94" t="s">
        <v>193</v>
      </c>
      <c r="G14" s="90" t="s">
        <v>156</v>
      </c>
    </row>
    <row r="15" spans="1:9" s="89" customFormat="1" ht="21.75" customHeight="1">
      <c r="A15" s="93">
        <v>10</v>
      </c>
      <c r="B15" s="89" t="s">
        <v>194</v>
      </c>
      <c r="C15" s="94" t="s">
        <v>154</v>
      </c>
      <c r="D15" s="94" t="s">
        <v>149</v>
      </c>
      <c r="E15" s="94" t="s">
        <v>150</v>
      </c>
      <c r="F15" s="94" t="s">
        <v>195</v>
      </c>
      <c r="G15" s="90" t="s">
        <v>196</v>
      </c>
    </row>
    <row r="16" spans="1:9" s="89" customFormat="1" ht="21.75" customHeight="1">
      <c r="A16" s="93">
        <v>11</v>
      </c>
      <c r="B16" s="89" t="s">
        <v>197</v>
      </c>
      <c r="C16" s="94" t="s">
        <v>173</v>
      </c>
      <c r="D16" s="94" t="s">
        <v>149</v>
      </c>
      <c r="E16" s="94" t="s">
        <v>150</v>
      </c>
      <c r="F16" s="94" t="s">
        <v>198</v>
      </c>
      <c r="G16" s="90" t="s">
        <v>186</v>
      </c>
    </row>
    <row r="17" spans="1:7" s="89" customFormat="1" ht="21.75" customHeight="1">
      <c r="A17" s="93">
        <v>12</v>
      </c>
      <c r="B17" s="89" t="s">
        <v>199</v>
      </c>
      <c r="C17" s="94" t="s">
        <v>188</v>
      </c>
      <c r="D17" s="94" t="s">
        <v>149</v>
      </c>
      <c r="E17" s="94" t="s">
        <v>200</v>
      </c>
      <c r="F17" s="94" t="s">
        <v>201</v>
      </c>
      <c r="G17" s="90" t="s">
        <v>202</v>
      </c>
    </row>
    <row r="18" spans="1:7" s="89" customFormat="1" ht="21.75" customHeight="1">
      <c r="A18" s="93">
        <v>13</v>
      </c>
      <c r="B18" s="89" t="s">
        <v>203</v>
      </c>
      <c r="C18" s="94" t="s">
        <v>204</v>
      </c>
      <c r="D18" s="94" t="s">
        <v>158</v>
      </c>
      <c r="E18" s="94" t="s">
        <v>159</v>
      </c>
      <c r="F18" s="94" t="s">
        <v>205</v>
      </c>
      <c r="G18" s="90" t="s">
        <v>206</v>
      </c>
    </row>
    <row r="19" spans="1:7" s="89" customFormat="1" ht="21.75" customHeight="1">
      <c r="A19" s="93">
        <v>13</v>
      </c>
      <c r="B19" s="89" t="s">
        <v>207</v>
      </c>
      <c r="C19" s="94" t="s">
        <v>188</v>
      </c>
      <c r="D19" s="94" t="s">
        <v>149</v>
      </c>
      <c r="E19" s="94" t="s">
        <v>150</v>
      </c>
      <c r="F19" s="94" t="s">
        <v>208</v>
      </c>
      <c r="G19" s="90" t="s">
        <v>182</v>
      </c>
    </row>
    <row r="20" spans="1:7" s="89" customFormat="1" ht="21.75" customHeight="1">
      <c r="A20" s="93">
        <v>14</v>
      </c>
      <c r="B20" s="89" t="s">
        <v>209</v>
      </c>
      <c r="C20" s="94" t="s">
        <v>173</v>
      </c>
      <c r="D20" s="94" t="s">
        <v>164</v>
      </c>
      <c r="E20" s="94" t="s">
        <v>165</v>
      </c>
      <c r="F20" s="94" t="s">
        <v>210</v>
      </c>
      <c r="G20" s="90" t="s">
        <v>211</v>
      </c>
    </row>
    <row r="21" spans="1:7" s="89" customFormat="1" ht="21.75" customHeight="1">
      <c r="A21" s="93">
        <v>15</v>
      </c>
      <c r="B21" s="89" t="s">
        <v>212</v>
      </c>
      <c r="C21" s="94" t="s">
        <v>188</v>
      </c>
      <c r="D21" s="94" t="s">
        <v>149</v>
      </c>
      <c r="E21" s="94" t="s">
        <v>150</v>
      </c>
      <c r="F21" s="94" t="s">
        <v>213</v>
      </c>
      <c r="G21" s="90" t="s">
        <v>214</v>
      </c>
    </row>
    <row r="22" spans="1:7" s="89" customFormat="1" ht="21.75" customHeight="1">
      <c r="A22" s="93">
        <v>15</v>
      </c>
      <c r="B22" s="89" t="s">
        <v>215</v>
      </c>
      <c r="C22" s="94" t="s">
        <v>173</v>
      </c>
      <c r="D22" s="94" t="s">
        <v>164</v>
      </c>
      <c r="E22" s="94" t="s">
        <v>180</v>
      </c>
      <c r="F22" s="94" t="s">
        <v>216</v>
      </c>
      <c r="G22" s="90" t="s">
        <v>217</v>
      </c>
    </row>
    <row r="23" spans="1:7" s="89" customFormat="1" ht="21.75" customHeight="1">
      <c r="A23" s="93">
        <v>16</v>
      </c>
      <c r="B23" s="89" t="s">
        <v>218</v>
      </c>
      <c r="C23" s="94" t="s">
        <v>188</v>
      </c>
      <c r="D23" s="94" t="s">
        <v>164</v>
      </c>
      <c r="E23" s="94" t="s">
        <v>165</v>
      </c>
      <c r="F23" s="94" t="s">
        <v>219</v>
      </c>
      <c r="G23" s="90" t="s">
        <v>220</v>
      </c>
    </row>
    <row r="24" spans="1:7" s="89" customFormat="1" ht="21.75" customHeight="1">
      <c r="A24" s="93">
        <v>16</v>
      </c>
      <c r="B24" s="89" t="s">
        <v>221</v>
      </c>
      <c r="C24" s="94" t="s">
        <v>163</v>
      </c>
      <c r="D24" s="94" t="s">
        <v>192</v>
      </c>
      <c r="E24" s="94" t="s">
        <v>222</v>
      </c>
      <c r="F24" s="94" t="s">
        <v>193</v>
      </c>
      <c r="G24" s="90" t="s">
        <v>223</v>
      </c>
    </row>
    <row r="25" spans="1:7" s="89" customFormat="1" ht="21.75" customHeight="1">
      <c r="A25" s="93">
        <v>17</v>
      </c>
      <c r="B25" s="89" t="s">
        <v>224</v>
      </c>
      <c r="C25" s="94" t="s">
        <v>188</v>
      </c>
      <c r="D25" s="94" t="s">
        <v>149</v>
      </c>
      <c r="E25" s="94" t="s">
        <v>150</v>
      </c>
      <c r="F25" s="94" t="s">
        <v>225</v>
      </c>
      <c r="G25" s="90" t="s">
        <v>226</v>
      </c>
    </row>
    <row r="26" spans="1:7" s="89" customFormat="1" ht="21.75" customHeight="1">
      <c r="A26" s="93">
        <v>18</v>
      </c>
      <c r="B26" s="89" t="s">
        <v>227</v>
      </c>
      <c r="C26" s="94" t="s">
        <v>163</v>
      </c>
      <c r="D26" s="94" t="s">
        <v>149</v>
      </c>
      <c r="E26" s="94" t="s">
        <v>228</v>
      </c>
      <c r="F26" s="94" t="s">
        <v>216</v>
      </c>
      <c r="G26" s="90" t="s">
        <v>229</v>
      </c>
    </row>
    <row r="27" spans="1:7" s="89" customFormat="1" ht="21.75" customHeight="1">
      <c r="A27" s="93">
        <v>19</v>
      </c>
      <c r="B27" s="89" t="s">
        <v>230</v>
      </c>
      <c r="C27" s="94" t="s">
        <v>154</v>
      </c>
      <c r="D27" s="94" t="s">
        <v>149</v>
      </c>
      <c r="E27" s="94" t="s">
        <v>228</v>
      </c>
      <c r="F27" s="94" t="s">
        <v>231</v>
      </c>
      <c r="G27" s="90" t="s">
        <v>232</v>
      </c>
    </row>
    <row r="28" spans="1:7" ht="21.75" customHeight="1">
      <c r="A28" s="93">
        <v>22</v>
      </c>
      <c r="B28" s="88" t="s">
        <v>233</v>
      </c>
      <c r="C28" s="94" t="s">
        <v>234</v>
      </c>
      <c r="D28" s="94" t="s">
        <v>158</v>
      </c>
      <c r="E28" s="94" t="s">
        <v>159</v>
      </c>
      <c r="F28" s="94" t="s">
        <v>235</v>
      </c>
      <c r="G28" s="90" t="s">
        <v>236</v>
      </c>
    </row>
    <row r="29" spans="1:7" ht="21.75" customHeight="1">
      <c r="A29" s="93">
        <v>23</v>
      </c>
      <c r="B29" s="88" t="s">
        <v>237</v>
      </c>
      <c r="C29" s="94" t="s">
        <v>154</v>
      </c>
      <c r="D29" s="94" t="s">
        <v>164</v>
      </c>
      <c r="E29" s="94" t="s">
        <v>165</v>
      </c>
      <c r="F29" s="94" t="s">
        <v>238</v>
      </c>
      <c r="G29" s="90" t="s">
        <v>239</v>
      </c>
    </row>
    <row r="30" spans="1:7" ht="21.75" customHeight="1">
      <c r="A30" s="93">
        <v>24</v>
      </c>
      <c r="B30" s="88" t="s">
        <v>240</v>
      </c>
      <c r="C30" s="94" t="s">
        <v>234</v>
      </c>
      <c r="D30" s="94" t="s">
        <v>149</v>
      </c>
      <c r="E30" s="94" t="s">
        <v>150</v>
      </c>
      <c r="F30" s="94" t="s">
        <v>170</v>
      </c>
      <c r="G30" s="90" t="s">
        <v>241</v>
      </c>
    </row>
    <row r="31" spans="1:7" ht="21.75" customHeight="1">
      <c r="A31" s="93">
        <v>25</v>
      </c>
      <c r="B31" s="88" t="s">
        <v>242</v>
      </c>
      <c r="C31" s="94" t="s">
        <v>154</v>
      </c>
      <c r="D31" s="94" t="s">
        <v>192</v>
      </c>
      <c r="E31" s="94" t="s">
        <v>180</v>
      </c>
      <c r="F31" s="94" t="s">
        <v>243</v>
      </c>
      <c r="G31" s="90" t="s">
        <v>244</v>
      </c>
    </row>
    <row r="32" spans="1:7" ht="21.75" customHeight="1">
      <c r="A32" s="93">
        <v>27</v>
      </c>
      <c r="B32" s="88" t="s">
        <v>245</v>
      </c>
      <c r="C32" s="94" t="s">
        <v>169</v>
      </c>
      <c r="D32" s="94" t="s">
        <v>149</v>
      </c>
      <c r="E32" s="94" t="s">
        <v>228</v>
      </c>
      <c r="F32" s="94" t="s">
        <v>246</v>
      </c>
      <c r="G32" s="90" t="s">
        <v>247</v>
      </c>
    </row>
    <row r="33" spans="1:7" ht="21.75" customHeight="1">
      <c r="A33" s="93">
        <v>28</v>
      </c>
      <c r="B33" s="88" t="s">
        <v>248</v>
      </c>
      <c r="C33" s="94" t="s">
        <v>188</v>
      </c>
      <c r="D33" s="94" t="s">
        <v>158</v>
      </c>
      <c r="E33" s="94" t="s">
        <v>159</v>
      </c>
      <c r="F33" s="94" t="s">
        <v>249</v>
      </c>
      <c r="G33" s="90" t="s">
        <v>250</v>
      </c>
    </row>
    <row r="34" spans="1:7" ht="21.75" customHeight="1">
      <c r="A34" s="93">
        <v>29</v>
      </c>
      <c r="B34" s="88" t="s">
        <v>251</v>
      </c>
      <c r="C34" s="94" t="s">
        <v>163</v>
      </c>
      <c r="D34" s="94" t="s">
        <v>149</v>
      </c>
      <c r="E34" s="94" t="s">
        <v>228</v>
      </c>
      <c r="F34" s="94" t="s">
        <v>252</v>
      </c>
      <c r="G34" s="90" t="s">
        <v>211</v>
      </c>
    </row>
    <row r="35" spans="1:7" ht="21.75" customHeight="1">
      <c r="A35" s="93">
        <v>30</v>
      </c>
      <c r="B35" s="88" t="s">
        <v>253</v>
      </c>
      <c r="C35" s="94" t="s">
        <v>169</v>
      </c>
      <c r="D35" s="94" t="s">
        <v>149</v>
      </c>
      <c r="E35" s="94" t="s">
        <v>228</v>
      </c>
      <c r="F35" s="94" t="s">
        <v>254</v>
      </c>
      <c r="G35" s="90" t="s">
        <v>255</v>
      </c>
    </row>
    <row r="36" spans="1:7" ht="21.75" customHeight="1">
      <c r="A36" s="93">
        <v>30</v>
      </c>
      <c r="B36" s="88" t="s">
        <v>256</v>
      </c>
      <c r="C36" s="94" t="s">
        <v>154</v>
      </c>
      <c r="D36" s="94" t="s">
        <v>158</v>
      </c>
      <c r="E36" s="94" t="s">
        <v>159</v>
      </c>
      <c r="F36" s="94" t="s">
        <v>257</v>
      </c>
      <c r="G36" s="90" t="s">
        <v>258</v>
      </c>
    </row>
    <row r="37" spans="1:7" ht="21.75" customHeight="1">
      <c r="A37" s="93">
        <v>31</v>
      </c>
      <c r="B37" s="88" t="s">
        <v>259</v>
      </c>
      <c r="C37" s="94" t="s">
        <v>163</v>
      </c>
      <c r="D37" s="94" t="s">
        <v>192</v>
      </c>
      <c r="E37" s="94" t="s">
        <v>180</v>
      </c>
      <c r="F37" s="94" t="s">
        <v>231</v>
      </c>
      <c r="G37" s="90" t="s">
        <v>260</v>
      </c>
    </row>
    <row r="38" spans="1:7" ht="21.75" customHeight="1">
      <c r="A38" s="93">
        <v>32</v>
      </c>
      <c r="B38" s="88" t="s">
        <v>261</v>
      </c>
      <c r="C38" s="94" t="s">
        <v>262</v>
      </c>
      <c r="D38" s="94" t="s">
        <v>158</v>
      </c>
      <c r="E38" s="94" t="s">
        <v>263</v>
      </c>
      <c r="F38" s="94" t="s">
        <v>264</v>
      </c>
      <c r="G38" s="90" t="s">
        <v>265</v>
      </c>
    </row>
    <row r="39" spans="1:7" ht="21.75" customHeight="1">
      <c r="A39" s="93">
        <v>33</v>
      </c>
      <c r="B39" s="88" t="s">
        <v>266</v>
      </c>
      <c r="C39" s="94" t="s">
        <v>169</v>
      </c>
      <c r="D39" s="94" t="s">
        <v>192</v>
      </c>
      <c r="E39" s="94" t="s">
        <v>180</v>
      </c>
      <c r="F39" s="94" t="s">
        <v>267</v>
      </c>
      <c r="G39" s="90" t="s">
        <v>268</v>
      </c>
    </row>
    <row r="40" spans="1:7" ht="21.75" customHeight="1">
      <c r="A40" s="93">
        <v>33</v>
      </c>
      <c r="B40" s="88" t="s">
        <v>269</v>
      </c>
      <c r="C40" s="94" t="s">
        <v>270</v>
      </c>
      <c r="D40" s="94" t="s">
        <v>149</v>
      </c>
      <c r="E40" s="94" t="s">
        <v>150</v>
      </c>
      <c r="F40" s="94" t="s">
        <v>271</v>
      </c>
      <c r="G40" s="90" t="s">
        <v>272</v>
      </c>
    </row>
    <row r="41" spans="1:7" ht="21.75" customHeight="1">
      <c r="A41" s="93">
        <v>35</v>
      </c>
      <c r="B41" s="88" t="s">
        <v>273</v>
      </c>
      <c r="C41" s="94" t="s">
        <v>270</v>
      </c>
      <c r="D41" s="94" t="s">
        <v>192</v>
      </c>
      <c r="E41" s="94" t="s">
        <v>180</v>
      </c>
      <c r="F41" s="94" t="s">
        <v>274</v>
      </c>
      <c r="G41" s="90" t="s">
        <v>275</v>
      </c>
    </row>
    <row r="42" spans="1:7" ht="21.75" customHeight="1">
      <c r="A42" s="93">
        <v>36</v>
      </c>
      <c r="B42" s="88" t="s">
        <v>276</v>
      </c>
      <c r="C42" s="94" t="s">
        <v>163</v>
      </c>
      <c r="D42" s="94" t="s">
        <v>149</v>
      </c>
      <c r="E42" s="94" t="s">
        <v>150</v>
      </c>
      <c r="F42" s="94" t="s">
        <v>210</v>
      </c>
      <c r="G42" s="90" t="s">
        <v>277</v>
      </c>
    </row>
    <row r="43" spans="1:7" ht="21.75" customHeight="1">
      <c r="A43" s="93">
        <v>37</v>
      </c>
      <c r="B43" s="88" t="s">
        <v>278</v>
      </c>
      <c r="C43" s="94" t="s">
        <v>270</v>
      </c>
      <c r="D43" s="94" t="s">
        <v>192</v>
      </c>
      <c r="E43" s="94" t="s">
        <v>180</v>
      </c>
      <c r="F43" s="94" t="s">
        <v>279</v>
      </c>
      <c r="G43" s="90" t="s">
        <v>280</v>
      </c>
    </row>
    <row r="44" spans="1:7" ht="21.75" customHeight="1">
      <c r="A44" s="93">
        <v>38</v>
      </c>
      <c r="B44" s="88" t="s">
        <v>281</v>
      </c>
      <c r="C44" s="94" t="s">
        <v>270</v>
      </c>
      <c r="D44" s="94" t="s">
        <v>158</v>
      </c>
      <c r="E44" s="94" t="s">
        <v>159</v>
      </c>
      <c r="F44" s="94" t="s">
        <v>282</v>
      </c>
      <c r="G44" s="90" t="s">
        <v>283</v>
      </c>
    </row>
    <row r="45" spans="1:7" ht="21.75" customHeight="1">
      <c r="A45" s="93">
        <v>39</v>
      </c>
      <c r="B45" s="88" t="s">
        <v>284</v>
      </c>
      <c r="C45" s="94" t="s">
        <v>270</v>
      </c>
      <c r="D45" s="94" t="s">
        <v>158</v>
      </c>
      <c r="E45" s="94" t="s">
        <v>159</v>
      </c>
      <c r="F45" s="94" t="s">
        <v>193</v>
      </c>
      <c r="G45" s="90" t="s">
        <v>285</v>
      </c>
    </row>
    <row r="46" spans="1:7" ht="21.75" customHeight="1">
      <c r="A46" s="93">
        <v>41</v>
      </c>
      <c r="B46" s="88" t="s">
        <v>286</v>
      </c>
      <c r="C46" s="94" t="s">
        <v>287</v>
      </c>
      <c r="D46" s="94" t="s">
        <v>164</v>
      </c>
      <c r="E46" s="94" t="s">
        <v>165</v>
      </c>
      <c r="F46" s="94" t="s">
        <v>288</v>
      </c>
      <c r="G46" s="90" t="s">
        <v>289</v>
      </c>
    </row>
    <row r="47" spans="1:7" ht="21.75" customHeight="1">
      <c r="A47" s="93">
        <v>42</v>
      </c>
      <c r="B47" s="88" t="s">
        <v>290</v>
      </c>
      <c r="C47" s="94" t="s">
        <v>287</v>
      </c>
      <c r="D47" s="94" t="s">
        <v>158</v>
      </c>
      <c r="E47" s="94" t="s">
        <v>159</v>
      </c>
      <c r="F47" s="94" t="s">
        <v>291</v>
      </c>
      <c r="G47" s="90" t="s">
        <v>292</v>
      </c>
    </row>
    <row r="48" spans="1:7" ht="21.75" customHeight="1">
      <c r="A48" s="93">
        <v>43</v>
      </c>
      <c r="B48" s="88" t="s">
        <v>293</v>
      </c>
      <c r="C48" s="94" t="s">
        <v>294</v>
      </c>
      <c r="D48" s="94" t="s">
        <v>149</v>
      </c>
      <c r="E48" s="94" t="s">
        <v>228</v>
      </c>
      <c r="F48" s="94" t="s">
        <v>295</v>
      </c>
      <c r="G48" s="90" t="s">
        <v>296</v>
      </c>
    </row>
    <row r="49" spans="1:7" ht="21.75" customHeight="1">
      <c r="A49" s="93">
        <v>43</v>
      </c>
      <c r="B49" s="88" t="s">
        <v>297</v>
      </c>
      <c r="C49" s="94" t="s">
        <v>270</v>
      </c>
      <c r="D49" s="94" t="s">
        <v>158</v>
      </c>
      <c r="E49" s="94" t="s">
        <v>159</v>
      </c>
      <c r="F49" s="94" t="s">
        <v>298</v>
      </c>
      <c r="G49" s="90" t="s">
        <v>299</v>
      </c>
    </row>
    <row r="50" spans="1:7" ht="21.75" customHeight="1">
      <c r="A50" s="93">
        <v>44</v>
      </c>
      <c r="B50" s="88" t="s">
        <v>300</v>
      </c>
      <c r="C50" s="94" t="s">
        <v>270</v>
      </c>
      <c r="D50" s="94" t="s">
        <v>164</v>
      </c>
      <c r="E50" s="94" t="s">
        <v>165</v>
      </c>
      <c r="F50" s="94" t="s">
        <v>301</v>
      </c>
      <c r="G50" s="90" t="s">
        <v>302</v>
      </c>
    </row>
    <row r="51" spans="1:7" ht="21.75" customHeight="1">
      <c r="A51" s="93">
        <v>44</v>
      </c>
      <c r="B51" s="88" t="s">
        <v>303</v>
      </c>
      <c r="C51" s="94" t="s">
        <v>294</v>
      </c>
      <c r="D51" s="94" t="s">
        <v>158</v>
      </c>
      <c r="E51" s="94" t="s">
        <v>228</v>
      </c>
      <c r="F51" s="94" t="s">
        <v>304</v>
      </c>
      <c r="G51" s="90" t="s">
        <v>182</v>
      </c>
    </row>
    <row r="52" spans="1:7" ht="21.75" customHeight="1">
      <c r="A52" s="93">
        <v>45</v>
      </c>
      <c r="B52" s="88" t="s">
        <v>305</v>
      </c>
      <c r="C52" s="94" t="s">
        <v>270</v>
      </c>
      <c r="D52" s="94" t="s">
        <v>149</v>
      </c>
      <c r="E52" s="94" t="s">
        <v>228</v>
      </c>
      <c r="F52" s="94" t="s">
        <v>306</v>
      </c>
      <c r="G52" s="90" t="s">
        <v>171</v>
      </c>
    </row>
    <row r="53" spans="1:7" ht="21.75" customHeight="1">
      <c r="A53" s="93">
        <v>46</v>
      </c>
      <c r="B53" s="88" t="s">
        <v>307</v>
      </c>
      <c r="C53" s="94" t="s">
        <v>270</v>
      </c>
      <c r="D53" s="94" t="s">
        <v>149</v>
      </c>
      <c r="E53" s="94" t="s">
        <v>228</v>
      </c>
      <c r="F53" s="94" t="s">
        <v>308</v>
      </c>
      <c r="G53" s="90" t="s">
        <v>309</v>
      </c>
    </row>
    <row r="54" spans="1:7" ht="21.75" customHeight="1">
      <c r="A54" s="93">
        <v>46</v>
      </c>
      <c r="B54" s="88" t="s">
        <v>310</v>
      </c>
      <c r="C54" s="94" t="s">
        <v>294</v>
      </c>
      <c r="D54" s="94" t="s">
        <v>164</v>
      </c>
      <c r="E54" s="94" t="s">
        <v>180</v>
      </c>
      <c r="F54" s="94" t="s">
        <v>311</v>
      </c>
      <c r="G54" s="90" t="s">
        <v>312</v>
      </c>
    </row>
    <row r="55" spans="1:7" ht="21.75" customHeight="1">
      <c r="A55" s="93">
        <v>47</v>
      </c>
      <c r="B55" s="88" t="s">
        <v>313</v>
      </c>
      <c r="C55" s="94" t="s">
        <v>154</v>
      </c>
      <c r="D55" s="94" t="s">
        <v>164</v>
      </c>
      <c r="E55" s="94" t="s">
        <v>180</v>
      </c>
      <c r="F55" s="94" t="s">
        <v>314</v>
      </c>
      <c r="G55" s="90" t="s">
        <v>315</v>
      </c>
    </row>
    <row r="56" spans="1:7" ht="21.75" customHeight="1">
      <c r="A56" s="93">
        <v>48</v>
      </c>
      <c r="B56" s="88" t="s">
        <v>316</v>
      </c>
      <c r="C56" s="94" t="s">
        <v>270</v>
      </c>
      <c r="D56" s="94" t="s">
        <v>149</v>
      </c>
      <c r="E56" s="94" t="s">
        <v>228</v>
      </c>
      <c r="F56" s="94" t="s">
        <v>317</v>
      </c>
      <c r="G56" s="90" t="s">
        <v>318</v>
      </c>
    </row>
    <row r="57" spans="1:7" ht="21.75" customHeight="1">
      <c r="A57" s="93">
        <v>48</v>
      </c>
      <c r="B57" s="88" t="s">
        <v>319</v>
      </c>
      <c r="C57" s="94" t="s">
        <v>294</v>
      </c>
      <c r="D57" s="94" t="s">
        <v>192</v>
      </c>
      <c r="E57" s="94" t="s">
        <v>180</v>
      </c>
      <c r="F57" s="94" t="s">
        <v>320</v>
      </c>
      <c r="G57" s="90" t="s">
        <v>321</v>
      </c>
    </row>
    <row r="58" spans="1:7" ht="21.75" customHeight="1">
      <c r="A58" s="93">
        <v>49</v>
      </c>
      <c r="B58" s="88" t="s">
        <v>322</v>
      </c>
      <c r="C58" s="94" t="s">
        <v>294</v>
      </c>
      <c r="D58" s="94" t="s">
        <v>192</v>
      </c>
      <c r="E58" s="94" t="s">
        <v>180</v>
      </c>
      <c r="F58" s="94" t="s">
        <v>323</v>
      </c>
      <c r="G58" s="90" t="s">
        <v>324</v>
      </c>
    </row>
    <row r="59" spans="1:7" ht="21.75" customHeight="1">
      <c r="A59" s="93">
        <v>50</v>
      </c>
      <c r="B59" s="88" t="s">
        <v>325</v>
      </c>
      <c r="C59" s="94" t="s">
        <v>270</v>
      </c>
      <c r="D59" s="94" t="s">
        <v>192</v>
      </c>
      <c r="E59" s="94" t="s">
        <v>165</v>
      </c>
      <c r="F59" s="94" t="s">
        <v>326</v>
      </c>
      <c r="G59" s="90" t="s">
        <v>285</v>
      </c>
    </row>
    <row r="60" spans="1:7" ht="21.75" customHeight="1">
      <c r="A60" s="93">
        <v>51</v>
      </c>
      <c r="B60" s="88" t="s">
        <v>327</v>
      </c>
      <c r="C60" s="94" t="s">
        <v>270</v>
      </c>
      <c r="D60" s="94" t="s">
        <v>192</v>
      </c>
      <c r="E60" s="94" t="s">
        <v>180</v>
      </c>
      <c r="F60" s="94" t="s">
        <v>328</v>
      </c>
      <c r="G60" s="90" t="s">
        <v>289</v>
      </c>
    </row>
    <row r="61" spans="1:7" ht="21.75" customHeight="1">
      <c r="A61" s="93">
        <v>52</v>
      </c>
      <c r="B61" s="88" t="s">
        <v>329</v>
      </c>
      <c r="C61" s="94" t="s">
        <v>270</v>
      </c>
      <c r="D61" s="94" t="s">
        <v>164</v>
      </c>
      <c r="E61" s="94" t="s">
        <v>165</v>
      </c>
      <c r="F61" s="94" t="s">
        <v>330</v>
      </c>
      <c r="G61" s="90" t="s">
        <v>331</v>
      </c>
    </row>
    <row r="62" spans="1:7" ht="21.75" customHeight="1">
      <c r="A62" s="93">
        <v>53</v>
      </c>
      <c r="B62" s="88" t="s">
        <v>332</v>
      </c>
      <c r="C62" s="94" t="s">
        <v>287</v>
      </c>
      <c r="D62" s="94" t="s">
        <v>149</v>
      </c>
      <c r="E62" s="94" t="s">
        <v>228</v>
      </c>
      <c r="F62" s="94" t="s">
        <v>333</v>
      </c>
      <c r="G62" s="90" t="s">
        <v>334</v>
      </c>
    </row>
    <row r="63" spans="1:7" ht="21.75" customHeight="1">
      <c r="A63" s="93">
        <v>54</v>
      </c>
      <c r="B63" s="88" t="s">
        <v>335</v>
      </c>
      <c r="C63" s="94" t="s">
        <v>336</v>
      </c>
      <c r="D63" s="94" t="s">
        <v>192</v>
      </c>
      <c r="E63" s="94" t="s">
        <v>159</v>
      </c>
      <c r="F63" s="94" t="s">
        <v>337</v>
      </c>
      <c r="G63" s="90" t="s">
        <v>338</v>
      </c>
    </row>
    <row r="64" spans="1:7" ht="21.75" customHeight="1">
      <c r="A64" s="93">
        <v>55</v>
      </c>
      <c r="B64" s="88" t="s">
        <v>339</v>
      </c>
      <c r="C64" s="94" t="s">
        <v>148</v>
      </c>
      <c r="D64" s="94" t="s">
        <v>149</v>
      </c>
      <c r="E64" s="94" t="s">
        <v>150</v>
      </c>
      <c r="F64" s="94" t="s">
        <v>340</v>
      </c>
      <c r="G64" s="90" t="s">
        <v>341</v>
      </c>
    </row>
    <row r="65" spans="1:7" ht="21.75" customHeight="1">
      <c r="A65" s="93">
        <v>55</v>
      </c>
      <c r="B65" s="88" t="s">
        <v>342</v>
      </c>
      <c r="C65" s="94" t="s">
        <v>270</v>
      </c>
      <c r="D65" s="94" t="s">
        <v>149</v>
      </c>
      <c r="E65" s="94" t="s">
        <v>150</v>
      </c>
      <c r="F65" s="94" t="s">
        <v>193</v>
      </c>
      <c r="G65" s="90" t="s">
        <v>241</v>
      </c>
    </row>
    <row r="66" spans="1:7" ht="21.75" customHeight="1">
      <c r="A66" s="93">
        <v>56</v>
      </c>
      <c r="B66" s="88" t="s">
        <v>343</v>
      </c>
      <c r="C66" s="94" t="s">
        <v>344</v>
      </c>
      <c r="D66" s="94" t="s">
        <v>164</v>
      </c>
      <c r="E66" s="94" t="s">
        <v>165</v>
      </c>
      <c r="F66" s="94" t="s">
        <v>345</v>
      </c>
      <c r="G66" s="90" t="s">
        <v>346</v>
      </c>
    </row>
    <row r="67" spans="1:7" ht="21.75" customHeight="1">
      <c r="A67" s="93">
        <v>57</v>
      </c>
      <c r="B67" s="88" t="s">
        <v>347</v>
      </c>
      <c r="C67" s="94" t="s">
        <v>262</v>
      </c>
      <c r="D67" s="94" t="s">
        <v>158</v>
      </c>
      <c r="E67" s="94" t="s">
        <v>159</v>
      </c>
      <c r="F67" s="94" t="s">
        <v>348</v>
      </c>
      <c r="G67" s="90" t="s">
        <v>349</v>
      </c>
    </row>
    <row r="68" spans="1:7" ht="21.75" customHeight="1">
      <c r="A68" s="93">
        <v>58</v>
      </c>
      <c r="B68" s="88" t="s">
        <v>350</v>
      </c>
      <c r="C68" s="94" t="s">
        <v>287</v>
      </c>
      <c r="D68" s="94" t="s">
        <v>192</v>
      </c>
      <c r="E68" s="94" t="s">
        <v>180</v>
      </c>
      <c r="F68" s="94" t="s">
        <v>351</v>
      </c>
      <c r="G68" s="90" t="s">
        <v>312</v>
      </c>
    </row>
    <row r="69" spans="1:7" ht="21.75" customHeight="1">
      <c r="A69" s="93">
        <v>60</v>
      </c>
      <c r="B69" s="88" t="s">
        <v>352</v>
      </c>
      <c r="C69" s="94" t="s">
        <v>353</v>
      </c>
      <c r="D69" s="94" t="s">
        <v>192</v>
      </c>
      <c r="E69" s="94" t="s">
        <v>180</v>
      </c>
      <c r="F69" s="94" t="s">
        <v>354</v>
      </c>
      <c r="G69" s="90" t="s">
        <v>355</v>
      </c>
    </row>
    <row r="70" spans="1:7" ht="21.75" customHeight="1">
      <c r="A70" s="93">
        <v>61</v>
      </c>
      <c r="B70" s="88" t="s">
        <v>356</v>
      </c>
      <c r="C70" s="94" t="s">
        <v>357</v>
      </c>
      <c r="D70" s="94" t="s">
        <v>158</v>
      </c>
      <c r="E70" s="94" t="s">
        <v>159</v>
      </c>
      <c r="F70" s="94" t="s">
        <v>358</v>
      </c>
      <c r="G70" s="90" t="s">
        <v>359</v>
      </c>
    </row>
    <row r="71" spans="1:7" ht="21.75" customHeight="1">
      <c r="A71" s="93">
        <v>63</v>
      </c>
      <c r="B71" s="88" t="s">
        <v>360</v>
      </c>
      <c r="C71" s="94" t="s">
        <v>336</v>
      </c>
      <c r="D71" s="94" t="s">
        <v>192</v>
      </c>
      <c r="E71" s="94" t="s">
        <v>180</v>
      </c>
      <c r="F71" s="94" t="s">
        <v>361</v>
      </c>
      <c r="G71" s="90" t="s">
        <v>362</v>
      </c>
    </row>
    <row r="72" spans="1:7" ht="21.75" customHeight="1">
      <c r="A72" s="93">
        <v>64</v>
      </c>
      <c r="B72" s="88" t="s">
        <v>363</v>
      </c>
      <c r="C72" s="94" t="s">
        <v>287</v>
      </c>
      <c r="D72" s="94" t="s">
        <v>158</v>
      </c>
      <c r="E72" s="94" t="s">
        <v>159</v>
      </c>
      <c r="F72" s="94" t="s">
        <v>364</v>
      </c>
      <c r="G72" s="90" t="s">
        <v>365</v>
      </c>
    </row>
    <row r="73" spans="1:7" ht="21.75" customHeight="1">
      <c r="A73" s="93">
        <v>64</v>
      </c>
      <c r="B73" s="88" t="s">
        <v>366</v>
      </c>
      <c r="C73" s="94" t="s">
        <v>357</v>
      </c>
      <c r="D73" s="94" t="s">
        <v>149</v>
      </c>
      <c r="E73" s="94" t="s">
        <v>150</v>
      </c>
      <c r="F73" s="94" t="s">
        <v>361</v>
      </c>
      <c r="G73" s="90" t="s">
        <v>367</v>
      </c>
    </row>
    <row r="74" spans="1:7" ht="21.75" customHeight="1">
      <c r="A74" s="93">
        <v>65</v>
      </c>
      <c r="B74" s="88" t="s">
        <v>368</v>
      </c>
      <c r="C74" s="94" t="s">
        <v>270</v>
      </c>
      <c r="D74" s="94" t="s">
        <v>164</v>
      </c>
      <c r="E74" s="94" t="s">
        <v>222</v>
      </c>
      <c r="F74" s="94" t="s">
        <v>369</v>
      </c>
      <c r="G74" s="90" t="s">
        <v>318</v>
      </c>
    </row>
    <row r="75" spans="1:7" ht="21.75" customHeight="1">
      <c r="A75" s="93">
        <v>67</v>
      </c>
      <c r="B75" s="88" t="s">
        <v>370</v>
      </c>
      <c r="C75" s="94" t="s">
        <v>148</v>
      </c>
      <c r="D75" s="94" t="s">
        <v>149</v>
      </c>
      <c r="E75" s="94" t="s">
        <v>228</v>
      </c>
      <c r="F75" s="94" t="s">
        <v>371</v>
      </c>
      <c r="G75" s="90" t="s">
        <v>372</v>
      </c>
    </row>
    <row r="76" spans="1:7" ht="21.75" customHeight="1">
      <c r="A76" s="93">
        <v>68</v>
      </c>
      <c r="B76" s="88" t="s">
        <v>373</v>
      </c>
      <c r="C76" s="94" t="s">
        <v>287</v>
      </c>
      <c r="D76" s="94" t="s">
        <v>158</v>
      </c>
      <c r="E76" s="94" t="s">
        <v>228</v>
      </c>
      <c r="F76" s="94" t="s">
        <v>374</v>
      </c>
      <c r="G76" s="90" t="s">
        <v>375</v>
      </c>
    </row>
    <row r="77" spans="1:7" ht="21.75" customHeight="1">
      <c r="A77" s="93">
        <v>68</v>
      </c>
      <c r="B77" s="88" t="s">
        <v>376</v>
      </c>
      <c r="C77" s="94" t="s">
        <v>377</v>
      </c>
      <c r="D77" s="94" t="s">
        <v>149</v>
      </c>
      <c r="E77" s="94" t="s">
        <v>150</v>
      </c>
      <c r="F77" s="94" t="s">
        <v>378</v>
      </c>
      <c r="G77" s="90" t="s">
        <v>379</v>
      </c>
    </row>
    <row r="78" spans="1:7" ht="21.75" customHeight="1">
      <c r="A78" s="93">
        <v>70</v>
      </c>
      <c r="B78" s="88" t="s">
        <v>380</v>
      </c>
      <c r="C78" s="94" t="s">
        <v>148</v>
      </c>
      <c r="D78" s="94" t="s">
        <v>149</v>
      </c>
      <c r="E78" s="94" t="s">
        <v>228</v>
      </c>
      <c r="F78" s="94" t="s">
        <v>381</v>
      </c>
      <c r="G78" s="90" t="s">
        <v>382</v>
      </c>
    </row>
    <row r="79" spans="1:7" ht="21.75" customHeight="1">
      <c r="A79" s="93">
        <v>71</v>
      </c>
      <c r="B79" s="88" t="s">
        <v>383</v>
      </c>
      <c r="C79" s="94" t="s">
        <v>353</v>
      </c>
      <c r="D79" s="94" t="s">
        <v>158</v>
      </c>
      <c r="E79" s="94" t="s">
        <v>159</v>
      </c>
      <c r="F79" s="94" t="s">
        <v>384</v>
      </c>
      <c r="G79" s="90" t="s">
        <v>385</v>
      </c>
    </row>
    <row r="80" spans="1:7" ht="21.75" customHeight="1">
      <c r="A80" s="93">
        <v>72</v>
      </c>
      <c r="B80" s="88" t="s">
        <v>386</v>
      </c>
      <c r="C80" s="94" t="s">
        <v>353</v>
      </c>
      <c r="D80" s="94" t="s">
        <v>164</v>
      </c>
      <c r="E80" s="94" t="s">
        <v>165</v>
      </c>
      <c r="F80" s="94" t="s">
        <v>387</v>
      </c>
      <c r="G80" s="90" t="s">
        <v>388</v>
      </c>
    </row>
    <row r="81" spans="1:7" ht="21.75" customHeight="1">
      <c r="A81" s="93">
        <v>73</v>
      </c>
      <c r="B81" s="88" t="s">
        <v>389</v>
      </c>
      <c r="C81" s="94" t="s">
        <v>148</v>
      </c>
      <c r="D81" s="94" t="s">
        <v>192</v>
      </c>
      <c r="E81" s="94" t="s">
        <v>180</v>
      </c>
      <c r="F81" s="94" t="s">
        <v>390</v>
      </c>
      <c r="G81" s="90" t="s">
        <v>391</v>
      </c>
    </row>
    <row r="82" spans="1:7" ht="21.75" customHeight="1">
      <c r="A82" s="93">
        <v>74</v>
      </c>
      <c r="B82" s="88" t="s">
        <v>392</v>
      </c>
      <c r="C82" s="94" t="s">
        <v>336</v>
      </c>
      <c r="D82" s="94" t="s">
        <v>164</v>
      </c>
      <c r="E82" s="94" t="s">
        <v>180</v>
      </c>
      <c r="F82" s="94" t="s">
        <v>393</v>
      </c>
      <c r="G82" s="90" t="s">
        <v>394</v>
      </c>
    </row>
    <row r="83" spans="1:7" ht="21.75" customHeight="1">
      <c r="A83" s="93">
        <v>75</v>
      </c>
      <c r="B83" s="88" t="s">
        <v>395</v>
      </c>
      <c r="C83" s="94" t="s">
        <v>287</v>
      </c>
      <c r="D83" s="94" t="s">
        <v>192</v>
      </c>
      <c r="E83" s="94" t="s">
        <v>180</v>
      </c>
      <c r="F83" s="94" t="s">
        <v>396</v>
      </c>
      <c r="G83" s="90" t="s">
        <v>397</v>
      </c>
    </row>
    <row r="84" spans="1:7" ht="21.75" customHeight="1">
      <c r="A84" s="93">
        <v>76</v>
      </c>
      <c r="B84" s="88" t="s">
        <v>398</v>
      </c>
      <c r="C84" s="94" t="s">
        <v>336</v>
      </c>
      <c r="D84" s="94" t="s">
        <v>158</v>
      </c>
      <c r="E84" s="94" t="s">
        <v>159</v>
      </c>
      <c r="F84" s="94" t="s">
        <v>399</v>
      </c>
      <c r="G84" s="90" t="s">
        <v>400</v>
      </c>
    </row>
    <row r="85" spans="1:7" ht="21.75" customHeight="1">
      <c r="A85" s="93">
        <v>77</v>
      </c>
      <c r="B85" s="88" t="s">
        <v>401</v>
      </c>
      <c r="C85" s="94" t="s">
        <v>353</v>
      </c>
      <c r="D85" s="94" t="s">
        <v>158</v>
      </c>
      <c r="E85" s="94" t="s">
        <v>159</v>
      </c>
      <c r="F85" s="94" t="s">
        <v>402</v>
      </c>
      <c r="G85" s="90" t="s">
        <v>403</v>
      </c>
    </row>
    <row r="86" spans="1:7" ht="21.75" customHeight="1">
      <c r="A86" s="93">
        <v>78</v>
      </c>
      <c r="B86" s="88" t="s">
        <v>404</v>
      </c>
      <c r="C86" s="94" t="s">
        <v>353</v>
      </c>
      <c r="D86" s="94" t="s">
        <v>192</v>
      </c>
      <c r="E86" s="94" t="s">
        <v>180</v>
      </c>
      <c r="F86" s="94" t="s">
        <v>405</v>
      </c>
      <c r="G86" s="90" t="s">
        <v>406</v>
      </c>
    </row>
    <row r="87" spans="1:7" ht="21.75" customHeight="1">
      <c r="A87" s="93">
        <v>79</v>
      </c>
      <c r="B87" s="88" t="s">
        <v>407</v>
      </c>
      <c r="C87" s="94" t="s">
        <v>336</v>
      </c>
      <c r="D87" s="94" t="s">
        <v>158</v>
      </c>
      <c r="E87" s="94" t="s">
        <v>159</v>
      </c>
      <c r="F87" s="94" t="s">
        <v>408</v>
      </c>
      <c r="G87" s="90" t="s">
        <v>409</v>
      </c>
    </row>
    <row r="88" spans="1:7" ht="21.75" customHeight="1">
      <c r="A88" s="93">
        <v>80</v>
      </c>
      <c r="B88" s="88" t="s">
        <v>410</v>
      </c>
      <c r="C88" s="94" t="s">
        <v>188</v>
      </c>
      <c r="D88" s="94" t="s">
        <v>158</v>
      </c>
      <c r="E88" s="94" t="s">
        <v>159</v>
      </c>
      <c r="F88" s="94" t="s">
        <v>166</v>
      </c>
      <c r="G88" s="90" t="s">
        <v>411</v>
      </c>
    </row>
    <row r="89" spans="1:7" ht="21.75" customHeight="1">
      <c r="A89" s="93">
        <v>81</v>
      </c>
      <c r="B89" s="88" t="s">
        <v>412</v>
      </c>
      <c r="C89" s="94" t="s">
        <v>184</v>
      </c>
      <c r="D89" s="94" t="s">
        <v>158</v>
      </c>
      <c r="E89" s="94" t="s">
        <v>159</v>
      </c>
      <c r="F89" s="94" t="s">
        <v>413</v>
      </c>
      <c r="G89" s="90" t="s">
        <v>178</v>
      </c>
    </row>
    <row r="90" spans="1:7" ht="21.75" customHeight="1">
      <c r="A90" s="93">
        <v>82</v>
      </c>
      <c r="B90" s="88" t="s">
        <v>414</v>
      </c>
      <c r="C90" s="94" t="s">
        <v>188</v>
      </c>
      <c r="D90" s="94" t="s">
        <v>164</v>
      </c>
      <c r="E90" s="94" t="s">
        <v>165</v>
      </c>
      <c r="F90" s="94" t="s">
        <v>415</v>
      </c>
      <c r="G90" s="90" t="s">
        <v>416</v>
      </c>
    </row>
    <row r="91" spans="1:7" ht="21.75" customHeight="1">
      <c r="A91" s="93">
        <v>83</v>
      </c>
      <c r="B91" s="88" t="s">
        <v>417</v>
      </c>
      <c r="C91" s="94" t="s">
        <v>287</v>
      </c>
      <c r="D91" s="94" t="s">
        <v>149</v>
      </c>
      <c r="E91" s="94" t="s">
        <v>228</v>
      </c>
      <c r="F91" s="94" t="s">
        <v>418</v>
      </c>
      <c r="G91" s="90" t="s">
        <v>419</v>
      </c>
    </row>
    <row r="92" spans="1:7" ht="21.75" customHeight="1">
      <c r="A92" s="93">
        <v>84</v>
      </c>
      <c r="B92" s="88" t="s">
        <v>420</v>
      </c>
      <c r="C92" s="94" t="s">
        <v>184</v>
      </c>
      <c r="D92" s="94" t="s">
        <v>149</v>
      </c>
      <c r="E92" s="94" t="s">
        <v>228</v>
      </c>
      <c r="F92" s="94" t="s">
        <v>421</v>
      </c>
      <c r="G92" s="90" t="s">
        <v>422</v>
      </c>
    </row>
    <row r="93" spans="1:7" ht="21.75" customHeight="1">
      <c r="A93" s="93">
        <v>85</v>
      </c>
      <c r="B93" s="88" t="s">
        <v>423</v>
      </c>
      <c r="C93" s="94" t="s">
        <v>344</v>
      </c>
      <c r="D93" s="94" t="s">
        <v>149</v>
      </c>
      <c r="E93" s="94" t="s">
        <v>150</v>
      </c>
      <c r="F93" s="94" t="s">
        <v>361</v>
      </c>
      <c r="G93" s="90" t="s">
        <v>424</v>
      </c>
    </row>
    <row r="94" spans="1:7" ht="21.75" customHeight="1">
      <c r="A94" s="93">
        <v>86</v>
      </c>
      <c r="B94" s="88" t="s">
        <v>425</v>
      </c>
      <c r="C94" s="94" t="s">
        <v>184</v>
      </c>
      <c r="D94" s="94" t="s">
        <v>192</v>
      </c>
      <c r="E94" s="94" t="s">
        <v>222</v>
      </c>
      <c r="F94" s="94" t="s">
        <v>426</v>
      </c>
      <c r="G94" s="90" t="s">
        <v>427</v>
      </c>
    </row>
    <row r="95" spans="1:7" ht="21.75" customHeight="1">
      <c r="A95" s="93">
        <v>87</v>
      </c>
      <c r="B95" s="88" t="s">
        <v>428</v>
      </c>
      <c r="C95" s="94" t="s">
        <v>188</v>
      </c>
      <c r="D95" s="94" t="s">
        <v>164</v>
      </c>
      <c r="E95" s="94" t="s">
        <v>165</v>
      </c>
      <c r="F95" s="94" t="s">
        <v>429</v>
      </c>
      <c r="G95" s="90" t="s">
        <v>430</v>
      </c>
    </row>
    <row r="96" spans="1:7" ht="21.75" customHeight="1">
      <c r="A96" s="93">
        <v>87</v>
      </c>
      <c r="B96" s="88" t="s">
        <v>431</v>
      </c>
      <c r="C96" s="94" t="s">
        <v>287</v>
      </c>
      <c r="D96" s="94" t="s">
        <v>149</v>
      </c>
      <c r="E96" s="94" t="s">
        <v>150</v>
      </c>
      <c r="F96" s="94" t="s">
        <v>432</v>
      </c>
      <c r="G96" s="90" t="s">
        <v>433</v>
      </c>
    </row>
    <row r="97" spans="1:7" ht="21.75" customHeight="1">
      <c r="A97" s="93">
        <v>88</v>
      </c>
      <c r="B97" s="88" t="s">
        <v>434</v>
      </c>
      <c r="C97" s="94" t="s">
        <v>184</v>
      </c>
      <c r="D97" s="94" t="s">
        <v>149</v>
      </c>
      <c r="E97" s="94" t="s">
        <v>150</v>
      </c>
      <c r="F97" s="94" t="s">
        <v>435</v>
      </c>
      <c r="G97" s="90" t="s">
        <v>436</v>
      </c>
    </row>
    <row r="98" spans="1:7" ht="21.75" customHeight="1">
      <c r="A98" s="93">
        <v>89</v>
      </c>
      <c r="B98" s="88" t="s">
        <v>437</v>
      </c>
      <c r="C98" s="94" t="s">
        <v>184</v>
      </c>
      <c r="D98" s="94" t="s">
        <v>192</v>
      </c>
      <c r="E98" s="94" t="s">
        <v>180</v>
      </c>
      <c r="F98" s="94" t="s">
        <v>438</v>
      </c>
      <c r="G98" s="90" t="s">
        <v>439</v>
      </c>
    </row>
    <row r="99" spans="1:7" ht="21.75" customHeight="1">
      <c r="A99" s="93">
        <v>90</v>
      </c>
      <c r="B99" s="88" t="s">
        <v>440</v>
      </c>
      <c r="C99" s="94" t="s">
        <v>287</v>
      </c>
      <c r="D99" s="94" t="s">
        <v>149</v>
      </c>
      <c r="E99" s="94" t="s">
        <v>150</v>
      </c>
      <c r="F99" s="94" t="s">
        <v>435</v>
      </c>
      <c r="G99" s="90" t="s">
        <v>441</v>
      </c>
    </row>
    <row r="100" spans="1:7" ht="21.75" customHeight="1">
      <c r="A100" s="93">
        <v>91</v>
      </c>
      <c r="B100" s="88" t="s">
        <v>442</v>
      </c>
      <c r="C100" s="94" t="s">
        <v>344</v>
      </c>
      <c r="D100" s="94" t="s">
        <v>164</v>
      </c>
      <c r="E100" s="94" t="s">
        <v>165</v>
      </c>
      <c r="F100" s="94" t="s">
        <v>443</v>
      </c>
      <c r="G100" s="90" t="s">
        <v>444</v>
      </c>
    </row>
    <row r="101" spans="1:7" ht="21.75" customHeight="1">
      <c r="A101" s="93">
        <v>92</v>
      </c>
      <c r="B101" s="88" t="s">
        <v>445</v>
      </c>
      <c r="C101" s="94" t="s">
        <v>262</v>
      </c>
      <c r="D101" s="94" t="s">
        <v>149</v>
      </c>
      <c r="E101" s="94" t="s">
        <v>228</v>
      </c>
      <c r="F101" s="94" t="s">
        <v>446</v>
      </c>
      <c r="G101" s="90" t="s">
        <v>447</v>
      </c>
    </row>
    <row r="102" spans="1:7" ht="21.75" customHeight="1">
      <c r="A102" s="93">
        <v>92</v>
      </c>
      <c r="B102" s="88" t="s">
        <v>448</v>
      </c>
      <c r="C102" s="94" t="s">
        <v>287</v>
      </c>
      <c r="D102" s="94" t="s">
        <v>158</v>
      </c>
      <c r="E102" s="94" t="s">
        <v>159</v>
      </c>
      <c r="F102" s="94" t="s">
        <v>449</v>
      </c>
      <c r="G102" s="90" t="s">
        <v>450</v>
      </c>
    </row>
    <row r="103" spans="1:7" ht="21.75" customHeight="1">
      <c r="A103" s="93">
        <v>93</v>
      </c>
      <c r="B103" s="88" t="s">
        <v>451</v>
      </c>
      <c r="C103" s="94" t="s">
        <v>344</v>
      </c>
      <c r="D103" s="94" t="s">
        <v>149</v>
      </c>
      <c r="E103" s="94" t="s">
        <v>150</v>
      </c>
      <c r="F103" s="94" t="s">
        <v>452</v>
      </c>
      <c r="G103" s="90" t="s">
        <v>453</v>
      </c>
    </row>
    <row r="104" spans="1:7" ht="21.75" customHeight="1">
      <c r="A104" s="93">
        <v>93</v>
      </c>
      <c r="B104" s="88" t="s">
        <v>454</v>
      </c>
      <c r="C104" s="94" t="s">
        <v>455</v>
      </c>
      <c r="D104" s="94" t="s">
        <v>164</v>
      </c>
      <c r="E104" s="94" t="s">
        <v>222</v>
      </c>
      <c r="F104" s="94" t="s">
        <v>456</v>
      </c>
      <c r="G104" s="90" t="s">
        <v>457</v>
      </c>
    </row>
    <row r="105" spans="1:7" ht="21.75" customHeight="1">
      <c r="A105" s="93">
        <v>94</v>
      </c>
      <c r="B105" s="88" t="s">
        <v>458</v>
      </c>
      <c r="C105" s="94" t="s">
        <v>344</v>
      </c>
      <c r="D105" s="94" t="s">
        <v>158</v>
      </c>
      <c r="E105" s="94" t="s">
        <v>159</v>
      </c>
      <c r="F105" s="94" t="s">
        <v>459</v>
      </c>
      <c r="G105" s="90" t="s">
        <v>292</v>
      </c>
    </row>
    <row r="106" spans="1:7" ht="21.75" customHeight="1">
      <c r="A106" s="93">
        <v>95</v>
      </c>
      <c r="B106" s="88" t="s">
        <v>460</v>
      </c>
      <c r="C106" s="94" t="s">
        <v>344</v>
      </c>
      <c r="D106" s="94" t="s">
        <v>164</v>
      </c>
      <c r="E106" s="94" t="s">
        <v>165</v>
      </c>
      <c r="F106" s="94" t="s">
        <v>461</v>
      </c>
      <c r="G106" s="90" t="s">
        <v>462</v>
      </c>
    </row>
    <row r="107" spans="1:7" ht="21.75" customHeight="1">
      <c r="A107" s="93">
        <v>95</v>
      </c>
      <c r="B107" s="88" t="s">
        <v>463</v>
      </c>
      <c r="C107" s="94" t="s">
        <v>464</v>
      </c>
      <c r="D107" s="94" t="s">
        <v>149</v>
      </c>
      <c r="E107" s="94" t="s">
        <v>228</v>
      </c>
      <c r="F107" s="94" t="s">
        <v>465</v>
      </c>
      <c r="G107" s="90" t="s">
        <v>220</v>
      </c>
    </row>
    <row r="108" spans="1:7" ht="21.75" customHeight="1">
      <c r="A108" s="93">
        <v>96</v>
      </c>
      <c r="B108" s="88" t="s">
        <v>466</v>
      </c>
      <c r="C108" s="94" t="s">
        <v>262</v>
      </c>
      <c r="D108" s="94" t="s">
        <v>164</v>
      </c>
      <c r="E108" s="94" t="s">
        <v>180</v>
      </c>
      <c r="F108" s="94" t="s">
        <v>467</v>
      </c>
      <c r="G108" s="90" t="s">
        <v>468</v>
      </c>
    </row>
    <row r="109" spans="1:7" ht="21.75" customHeight="1">
      <c r="A109" s="93">
        <v>97</v>
      </c>
      <c r="B109" s="88" t="s">
        <v>469</v>
      </c>
      <c r="C109" s="94" t="s">
        <v>344</v>
      </c>
      <c r="D109" s="94" t="s">
        <v>192</v>
      </c>
      <c r="E109" s="94" t="s">
        <v>180</v>
      </c>
      <c r="F109" s="94" t="s">
        <v>470</v>
      </c>
      <c r="G109" s="90" t="s">
        <v>471</v>
      </c>
    </row>
    <row r="110" spans="1:7" ht="21.75" customHeight="1">
      <c r="A110" s="93">
        <v>98</v>
      </c>
      <c r="B110" s="88" t="s">
        <v>472</v>
      </c>
      <c r="C110" s="94" t="s">
        <v>204</v>
      </c>
      <c r="D110" s="94" t="s">
        <v>192</v>
      </c>
      <c r="E110" s="94" t="s">
        <v>180</v>
      </c>
      <c r="F110" s="94" t="s">
        <v>473</v>
      </c>
      <c r="G110" s="90" t="s">
        <v>474</v>
      </c>
    </row>
    <row r="111" spans="1:7" ht="21.75" customHeight="1">
      <c r="A111" s="93">
        <v>98</v>
      </c>
      <c r="B111" s="88" t="s">
        <v>475</v>
      </c>
      <c r="C111" s="94" t="s">
        <v>344</v>
      </c>
      <c r="D111" s="94" t="s">
        <v>192</v>
      </c>
      <c r="E111" s="94" t="s">
        <v>180</v>
      </c>
      <c r="F111" s="94" t="s">
        <v>476</v>
      </c>
      <c r="G111" s="90" t="s">
        <v>477</v>
      </c>
    </row>
    <row r="112" spans="1:7" ht="21.75" customHeight="1">
      <c r="A112" s="93">
        <v>99</v>
      </c>
      <c r="B112" s="88" t="s">
        <v>478</v>
      </c>
      <c r="C112" s="94" t="s">
        <v>262</v>
      </c>
      <c r="D112" s="94" t="s">
        <v>158</v>
      </c>
      <c r="E112" s="94" t="s">
        <v>228</v>
      </c>
      <c r="F112" s="94" t="s">
        <v>479</v>
      </c>
      <c r="G112" s="90" t="s">
        <v>480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12"/>
  <sheetViews>
    <sheetView showGridLines="0" zoomScale="80" zoomScaleNormal="80" workbookViewId="0">
      <selection activeCell="H4" sqref="H4"/>
    </sheetView>
  </sheetViews>
  <sheetFormatPr defaultRowHeight="21.75" customHeight="1"/>
  <cols>
    <col min="1" max="1" width="8.85546875" style="80" customWidth="1"/>
    <col min="2" max="2" width="25.85546875" style="80" customWidth="1"/>
    <col min="3" max="5" width="9.140625" style="80" customWidth="1"/>
    <col min="6" max="6" width="13.140625" style="80" customWidth="1"/>
    <col min="7" max="7" width="55.5703125" style="80" customWidth="1"/>
    <col min="8" max="16384" width="9.140625" style="78"/>
  </cols>
  <sheetData>
    <row r="1" spans="1:9" s="76" customFormat="1" ht="21.75" customHeight="1">
      <c r="A1" s="77" t="s">
        <v>482</v>
      </c>
      <c r="B1" s="80"/>
      <c r="C1" s="80"/>
      <c r="D1" s="80"/>
      <c r="E1" s="80"/>
      <c r="F1" s="80"/>
      <c r="G1" s="80"/>
      <c r="H1" s="78"/>
      <c r="I1" s="78"/>
    </row>
    <row r="2" spans="1:9" s="76" customFormat="1" ht="21.75" customHeight="1">
      <c r="A2" s="80"/>
      <c r="B2" s="80"/>
      <c r="C2" s="80"/>
      <c r="D2" s="80"/>
      <c r="E2" s="80"/>
      <c r="F2" s="80"/>
      <c r="G2" s="80"/>
    </row>
    <row r="3" spans="1:9" s="76" customFormat="1" ht="21.75" customHeight="1">
      <c r="A3" s="81"/>
      <c r="B3" s="82" t="s">
        <v>141</v>
      </c>
      <c r="C3" s="83" t="s">
        <v>142</v>
      </c>
      <c r="D3" s="83" t="s">
        <v>143</v>
      </c>
      <c r="E3" s="83" t="s">
        <v>144</v>
      </c>
      <c r="F3" s="83" t="s">
        <v>145</v>
      </c>
      <c r="G3" s="82" t="s">
        <v>146</v>
      </c>
    </row>
    <row r="4" spans="1:9" s="76" customFormat="1" ht="21.75" customHeight="1">
      <c r="A4" s="84">
        <v>0</v>
      </c>
      <c r="B4" s="76" t="s">
        <v>147</v>
      </c>
      <c r="C4" s="85" t="s">
        <v>148</v>
      </c>
      <c r="D4" s="85" t="s">
        <v>149</v>
      </c>
      <c r="E4" s="85" t="s">
        <v>150</v>
      </c>
      <c r="F4" s="85" t="s">
        <v>151</v>
      </c>
      <c r="G4" s="81" t="s">
        <v>152</v>
      </c>
    </row>
    <row r="5" spans="1:9" s="76" customFormat="1" ht="21.75" customHeight="1">
      <c r="A5" s="84">
        <v>1</v>
      </c>
      <c r="B5" s="76" t="s">
        <v>153</v>
      </c>
      <c r="C5" s="85" t="s">
        <v>154</v>
      </c>
      <c r="D5" s="85" t="s">
        <v>149</v>
      </c>
      <c r="E5" s="85" t="s">
        <v>150</v>
      </c>
      <c r="F5" s="85" t="s">
        <v>155</v>
      </c>
      <c r="G5" s="81" t="s">
        <v>156</v>
      </c>
    </row>
    <row r="6" spans="1:9" s="76" customFormat="1" ht="21.75" customHeight="1">
      <c r="A6" s="84">
        <v>2</v>
      </c>
      <c r="B6" s="76" t="s">
        <v>157</v>
      </c>
      <c r="C6" s="85" t="s">
        <v>154</v>
      </c>
      <c r="D6" s="85" t="s">
        <v>158</v>
      </c>
      <c r="E6" s="85" t="s">
        <v>159</v>
      </c>
      <c r="F6" s="85" t="s">
        <v>160</v>
      </c>
      <c r="G6" s="81" t="s">
        <v>161</v>
      </c>
    </row>
    <row r="7" spans="1:9" s="76" customFormat="1" ht="21.75" customHeight="1">
      <c r="A7" s="84">
        <v>3</v>
      </c>
      <c r="B7" s="76" t="s">
        <v>162</v>
      </c>
      <c r="C7" s="85" t="s">
        <v>163</v>
      </c>
      <c r="D7" s="85" t="s">
        <v>164</v>
      </c>
      <c r="E7" s="85" t="s">
        <v>165</v>
      </c>
      <c r="F7" s="85" t="s">
        <v>166</v>
      </c>
      <c r="G7" s="81" t="s">
        <v>167</v>
      </c>
    </row>
    <row r="8" spans="1:9" s="76" customFormat="1" ht="21.75" customHeight="1">
      <c r="A8" s="84">
        <v>4</v>
      </c>
      <c r="B8" s="76" t="s">
        <v>168</v>
      </c>
      <c r="C8" s="85" t="s">
        <v>169</v>
      </c>
      <c r="D8" s="85" t="s">
        <v>158</v>
      </c>
      <c r="E8" s="85" t="s">
        <v>159</v>
      </c>
      <c r="F8" s="85" t="s">
        <v>170</v>
      </c>
      <c r="G8" s="81" t="s">
        <v>171</v>
      </c>
    </row>
    <row r="9" spans="1:9" s="76" customFormat="1" ht="21.75" customHeight="1">
      <c r="A9" s="84">
        <v>5</v>
      </c>
      <c r="B9" s="76" t="s">
        <v>172</v>
      </c>
      <c r="C9" s="85" t="s">
        <v>173</v>
      </c>
      <c r="D9" s="85" t="s">
        <v>149</v>
      </c>
      <c r="E9" s="85" t="s">
        <v>150</v>
      </c>
      <c r="F9" s="85" t="s">
        <v>174</v>
      </c>
      <c r="G9" s="81" t="s">
        <v>175</v>
      </c>
    </row>
    <row r="10" spans="1:9" s="76" customFormat="1" ht="21.75" customHeight="1">
      <c r="A10" s="84">
        <v>6</v>
      </c>
      <c r="B10" s="76" t="s">
        <v>176</v>
      </c>
      <c r="C10" s="85" t="s">
        <v>173</v>
      </c>
      <c r="D10" s="85" t="s">
        <v>158</v>
      </c>
      <c r="E10" s="85" t="s">
        <v>159</v>
      </c>
      <c r="F10" s="85" t="s">
        <v>177</v>
      </c>
      <c r="G10" s="81" t="s">
        <v>178</v>
      </c>
    </row>
    <row r="11" spans="1:9" s="76" customFormat="1" ht="21.75" customHeight="1">
      <c r="A11" s="84">
        <v>6</v>
      </c>
      <c r="B11" s="76" t="s">
        <v>179</v>
      </c>
      <c r="C11" s="85" t="s">
        <v>163</v>
      </c>
      <c r="D11" s="85" t="s">
        <v>164</v>
      </c>
      <c r="E11" s="85" t="s">
        <v>180</v>
      </c>
      <c r="F11" s="85" t="s">
        <v>181</v>
      </c>
      <c r="G11" s="81" t="s">
        <v>182</v>
      </c>
    </row>
    <row r="12" spans="1:9" s="76" customFormat="1" ht="21.75" customHeight="1">
      <c r="A12" s="84">
        <v>7</v>
      </c>
      <c r="B12" s="76" t="s">
        <v>183</v>
      </c>
      <c r="C12" s="85" t="s">
        <v>184</v>
      </c>
      <c r="D12" s="85" t="s">
        <v>149</v>
      </c>
      <c r="E12" s="85" t="s">
        <v>150</v>
      </c>
      <c r="F12" s="85" t="s">
        <v>185</v>
      </c>
      <c r="G12" s="81" t="s">
        <v>186</v>
      </c>
    </row>
    <row r="13" spans="1:9" s="76" customFormat="1" ht="21.75" customHeight="1">
      <c r="A13" s="84">
        <v>8</v>
      </c>
      <c r="B13" s="76" t="s">
        <v>187</v>
      </c>
      <c r="C13" s="85" t="s">
        <v>188</v>
      </c>
      <c r="D13" s="85" t="s">
        <v>158</v>
      </c>
      <c r="E13" s="85" t="s">
        <v>159</v>
      </c>
      <c r="F13" s="85" t="s">
        <v>189</v>
      </c>
      <c r="G13" s="81" t="s">
        <v>190</v>
      </c>
    </row>
    <row r="14" spans="1:9" s="76" customFormat="1" ht="21.75" customHeight="1">
      <c r="A14" s="84">
        <v>9</v>
      </c>
      <c r="B14" s="76" t="s">
        <v>191</v>
      </c>
      <c r="C14" s="85" t="s">
        <v>163</v>
      </c>
      <c r="D14" s="85" t="s">
        <v>192</v>
      </c>
      <c r="E14" s="85" t="s">
        <v>180</v>
      </c>
      <c r="F14" s="85" t="s">
        <v>193</v>
      </c>
      <c r="G14" s="81" t="s">
        <v>156</v>
      </c>
    </row>
    <row r="15" spans="1:9" s="76" customFormat="1" ht="21.75" customHeight="1">
      <c r="A15" s="84">
        <v>10</v>
      </c>
      <c r="B15" s="76" t="s">
        <v>194</v>
      </c>
      <c r="C15" s="85" t="s">
        <v>154</v>
      </c>
      <c r="D15" s="85" t="s">
        <v>149</v>
      </c>
      <c r="E15" s="85" t="s">
        <v>150</v>
      </c>
      <c r="F15" s="85" t="s">
        <v>195</v>
      </c>
      <c r="G15" s="81" t="s">
        <v>196</v>
      </c>
    </row>
    <row r="16" spans="1:9" s="76" customFormat="1" ht="21.75" customHeight="1">
      <c r="A16" s="84">
        <v>11</v>
      </c>
      <c r="B16" s="76" t="s">
        <v>197</v>
      </c>
      <c r="C16" s="85" t="s">
        <v>173</v>
      </c>
      <c r="D16" s="85" t="s">
        <v>149</v>
      </c>
      <c r="E16" s="85" t="s">
        <v>150</v>
      </c>
      <c r="F16" s="85" t="s">
        <v>198</v>
      </c>
      <c r="G16" s="81" t="s">
        <v>186</v>
      </c>
    </row>
    <row r="17" spans="1:7" s="76" customFormat="1" ht="21.75" customHeight="1">
      <c r="A17" s="84">
        <v>12</v>
      </c>
      <c r="B17" s="76" t="s">
        <v>199</v>
      </c>
      <c r="C17" s="85" t="s">
        <v>188</v>
      </c>
      <c r="D17" s="85" t="s">
        <v>149</v>
      </c>
      <c r="E17" s="85" t="s">
        <v>200</v>
      </c>
      <c r="F17" s="85" t="s">
        <v>201</v>
      </c>
      <c r="G17" s="81" t="s">
        <v>202</v>
      </c>
    </row>
    <row r="18" spans="1:7" s="76" customFormat="1" ht="21.75" customHeight="1">
      <c r="A18" s="84">
        <v>13</v>
      </c>
      <c r="B18" s="76" t="s">
        <v>203</v>
      </c>
      <c r="C18" s="85" t="s">
        <v>204</v>
      </c>
      <c r="D18" s="85" t="s">
        <v>158</v>
      </c>
      <c r="E18" s="85" t="s">
        <v>159</v>
      </c>
      <c r="F18" s="85" t="s">
        <v>205</v>
      </c>
      <c r="G18" s="81" t="s">
        <v>206</v>
      </c>
    </row>
    <row r="19" spans="1:7" s="76" customFormat="1" ht="21.75" customHeight="1">
      <c r="A19" s="84">
        <v>13</v>
      </c>
      <c r="B19" s="76" t="s">
        <v>207</v>
      </c>
      <c r="C19" s="85" t="s">
        <v>188</v>
      </c>
      <c r="D19" s="85" t="s">
        <v>149</v>
      </c>
      <c r="E19" s="85" t="s">
        <v>150</v>
      </c>
      <c r="F19" s="85" t="s">
        <v>208</v>
      </c>
      <c r="G19" s="81" t="s">
        <v>182</v>
      </c>
    </row>
    <row r="20" spans="1:7" s="76" customFormat="1" ht="21.75" customHeight="1">
      <c r="A20" s="84">
        <v>14</v>
      </c>
      <c r="B20" s="76" t="s">
        <v>209</v>
      </c>
      <c r="C20" s="85" t="s">
        <v>173</v>
      </c>
      <c r="D20" s="85" t="s">
        <v>164</v>
      </c>
      <c r="E20" s="85" t="s">
        <v>165</v>
      </c>
      <c r="F20" s="85" t="s">
        <v>210</v>
      </c>
      <c r="G20" s="81" t="s">
        <v>211</v>
      </c>
    </row>
    <row r="21" spans="1:7" s="76" customFormat="1" ht="21.75" customHeight="1">
      <c r="A21" s="84">
        <v>15</v>
      </c>
      <c r="B21" s="76" t="s">
        <v>212</v>
      </c>
      <c r="C21" s="85" t="s">
        <v>188</v>
      </c>
      <c r="D21" s="85" t="s">
        <v>149</v>
      </c>
      <c r="E21" s="85" t="s">
        <v>150</v>
      </c>
      <c r="F21" s="85" t="s">
        <v>213</v>
      </c>
      <c r="G21" s="81" t="s">
        <v>214</v>
      </c>
    </row>
    <row r="22" spans="1:7" s="76" customFormat="1" ht="21.75" customHeight="1">
      <c r="A22" s="84">
        <v>15</v>
      </c>
      <c r="B22" s="76" t="s">
        <v>215</v>
      </c>
      <c r="C22" s="85" t="s">
        <v>173</v>
      </c>
      <c r="D22" s="85" t="s">
        <v>164</v>
      </c>
      <c r="E22" s="85" t="s">
        <v>180</v>
      </c>
      <c r="F22" s="85" t="s">
        <v>216</v>
      </c>
      <c r="G22" s="81" t="s">
        <v>217</v>
      </c>
    </row>
    <row r="23" spans="1:7" s="76" customFormat="1" ht="21.75" customHeight="1">
      <c r="A23" s="84">
        <v>16</v>
      </c>
      <c r="B23" s="76" t="s">
        <v>218</v>
      </c>
      <c r="C23" s="85" t="s">
        <v>188</v>
      </c>
      <c r="D23" s="85" t="s">
        <v>164</v>
      </c>
      <c r="E23" s="85" t="s">
        <v>165</v>
      </c>
      <c r="F23" s="85" t="s">
        <v>219</v>
      </c>
      <c r="G23" s="81" t="s">
        <v>220</v>
      </c>
    </row>
    <row r="24" spans="1:7" s="76" customFormat="1" ht="21.75" customHeight="1">
      <c r="A24" s="84">
        <v>16</v>
      </c>
      <c r="B24" s="76" t="s">
        <v>221</v>
      </c>
      <c r="C24" s="85" t="s">
        <v>163</v>
      </c>
      <c r="D24" s="85" t="s">
        <v>192</v>
      </c>
      <c r="E24" s="85" t="s">
        <v>222</v>
      </c>
      <c r="F24" s="85" t="s">
        <v>193</v>
      </c>
      <c r="G24" s="81" t="s">
        <v>223</v>
      </c>
    </row>
    <row r="25" spans="1:7" s="76" customFormat="1" ht="21.75" customHeight="1">
      <c r="A25" s="84">
        <v>17</v>
      </c>
      <c r="B25" s="76" t="s">
        <v>224</v>
      </c>
      <c r="C25" s="85" t="s">
        <v>188</v>
      </c>
      <c r="D25" s="85" t="s">
        <v>149</v>
      </c>
      <c r="E25" s="85" t="s">
        <v>150</v>
      </c>
      <c r="F25" s="85" t="s">
        <v>225</v>
      </c>
      <c r="G25" s="81" t="s">
        <v>226</v>
      </c>
    </row>
    <row r="26" spans="1:7" s="76" customFormat="1" ht="21.75" customHeight="1">
      <c r="A26" s="84">
        <v>18</v>
      </c>
      <c r="B26" s="76" t="s">
        <v>227</v>
      </c>
      <c r="C26" s="85" t="s">
        <v>163</v>
      </c>
      <c r="D26" s="85" t="s">
        <v>149</v>
      </c>
      <c r="E26" s="85" t="s">
        <v>228</v>
      </c>
      <c r="F26" s="85" t="s">
        <v>216</v>
      </c>
      <c r="G26" s="81" t="s">
        <v>229</v>
      </c>
    </row>
    <row r="27" spans="1:7" s="76" customFormat="1" ht="21.75" customHeight="1">
      <c r="A27" s="84">
        <v>19</v>
      </c>
      <c r="B27" s="76" t="s">
        <v>230</v>
      </c>
      <c r="C27" s="85" t="s">
        <v>154</v>
      </c>
      <c r="D27" s="85" t="s">
        <v>149</v>
      </c>
      <c r="E27" s="85" t="s">
        <v>228</v>
      </c>
      <c r="F27" s="85" t="s">
        <v>231</v>
      </c>
      <c r="G27" s="81" t="s">
        <v>232</v>
      </c>
    </row>
    <row r="28" spans="1:7" ht="21.75" customHeight="1">
      <c r="A28" s="84">
        <v>22</v>
      </c>
      <c r="B28" s="78" t="s">
        <v>233</v>
      </c>
      <c r="C28" s="85" t="s">
        <v>234</v>
      </c>
      <c r="D28" s="85" t="s">
        <v>158</v>
      </c>
      <c r="E28" s="85" t="s">
        <v>159</v>
      </c>
      <c r="F28" s="85" t="s">
        <v>235</v>
      </c>
      <c r="G28" s="81" t="s">
        <v>236</v>
      </c>
    </row>
    <row r="29" spans="1:7" ht="21.75" customHeight="1">
      <c r="A29" s="84">
        <v>23</v>
      </c>
      <c r="B29" s="78" t="s">
        <v>237</v>
      </c>
      <c r="C29" s="85" t="s">
        <v>154</v>
      </c>
      <c r="D29" s="85" t="s">
        <v>164</v>
      </c>
      <c r="E29" s="85" t="s">
        <v>165</v>
      </c>
      <c r="F29" s="85" t="s">
        <v>238</v>
      </c>
      <c r="G29" s="81" t="s">
        <v>239</v>
      </c>
    </row>
    <row r="30" spans="1:7" ht="21.75" customHeight="1">
      <c r="A30" s="84">
        <v>24</v>
      </c>
      <c r="B30" s="78" t="s">
        <v>240</v>
      </c>
      <c r="C30" s="85" t="s">
        <v>234</v>
      </c>
      <c r="D30" s="85" t="s">
        <v>149</v>
      </c>
      <c r="E30" s="85" t="s">
        <v>150</v>
      </c>
      <c r="F30" s="85" t="s">
        <v>170</v>
      </c>
      <c r="G30" s="81" t="s">
        <v>241</v>
      </c>
    </row>
    <row r="31" spans="1:7" ht="21.75" customHeight="1">
      <c r="A31" s="84">
        <v>25</v>
      </c>
      <c r="B31" s="78" t="s">
        <v>242</v>
      </c>
      <c r="C31" s="85" t="s">
        <v>154</v>
      </c>
      <c r="D31" s="85" t="s">
        <v>192</v>
      </c>
      <c r="E31" s="85" t="s">
        <v>180</v>
      </c>
      <c r="F31" s="85" t="s">
        <v>243</v>
      </c>
      <c r="G31" s="81" t="s">
        <v>244</v>
      </c>
    </row>
    <row r="32" spans="1:7" ht="21.75" customHeight="1">
      <c r="A32" s="84">
        <v>27</v>
      </c>
      <c r="B32" s="78" t="s">
        <v>245</v>
      </c>
      <c r="C32" s="85" t="s">
        <v>169</v>
      </c>
      <c r="D32" s="85" t="s">
        <v>149</v>
      </c>
      <c r="E32" s="85" t="s">
        <v>228</v>
      </c>
      <c r="F32" s="85" t="s">
        <v>246</v>
      </c>
      <c r="G32" s="81" t="s">
        <v>247</v>
      </c>
    </row>
    <row r="33" spans="1:7" ht="21.75" customHeight="1">
      <c r="A33" s="84">
        <v>28</v>
      </c>
      <c r="B33" s="78" t="s">
        <v>248</v>
      </c>
      <c r="C33" s="85" t="s">
        <v>188</v>
      </c>
      <c r="D33" s="85" t="s">
        <v>158</v>
      </c>
      <c r="E33" s="85" t="s">
        <v>159</v>
      </c>
      <c r="F33" s="85" t="s">
        <v>249</v>
      </c>
      <c r="G33" s="81" t="s">
        <v>250</v>
      </c>
    </row>
    <row r="34" spans="1:7" ht="21.75" customHeight="1">
      <c r="A34" s="84">
        <v>29</v>
      </c>
      <c r="B34" s="78" t="s">
        <v>251</v>
      </c>
      <c r="C34" s="85" t="s">
        <v>163</v>
      </c>
      <c r="D34" s="85" t="s">
        <v>149</v>
      </c>
      <c r="E34" s="85" t="s">
        <v>228</v>
      </c>
      <c r="F34" s="85" t="s">
        <v>252</v>
      </c>
      <c r="G34" s="81" t="s">
        <v>211</v>
      </c>
    </row>
    <row r="35" spans="1:7" ht="21.75" customHeight="1">
      <c r="A35" s="84">
        <v>30</v>
      </c>
      <c r="B35" s="78" t="s">
        <v>253</v>
      </c>
      <c r="C35" s="85" t="s">
        <v>169</v>
      </c>
      <c r="D35" s="85" t="s">
        <v>149</v>
      </c>
      <c r="E35" s="85" t="s">
        <v>228</v>
      </c>
      <c r="F35" s="85" t="s">
        <v>254</v>
      </c>
      <c r="G35" s="81" t="s">
        <v>255</v>
      </c>
    </row>
    <row r="36" spans="1:7" ht="21.75" customHeight="1">
      <c r="A36" s="84">
        <v>30</v>
      </c>
      <c r="B36" s="78" t="s">
        <v>256</v>
      </c>
      <c r="C36" s="85" t="s">
        <v>154</v>
      </c>
      <c r="D36" s="85" t="s">
        <v>158</v>
      </c>
      <c r="E36" s="85" t="s">
        <v>159</v>
      </c>
      <c r="F36" s="85" t="s">
        <v>257</v>
      </c>
      <c r="G36" s="81" t="s">
        <v>258</v>
      </c>
    </row>
    <row r="37" spans="1:7" ht="21.75" customHeight="1">
      <c r="A37" s="84">
        <v>31</v>
      </c>
      <c r="B37" s="78" t="s">
        <v>259</v>
      </c>
      <c r="C37" s="85" t="s">
        <v>163</v>
      </c>
      <c r="D37" s="85" t="s">
        <v>192</v>
      </c>
      <c r="E37" s="85" t="s">
        <v>180</v>
      </c>
      <c r="F37" s="85" t="s">
        <v>231</v>
      </c>
      <c r="G37" s="81" t="s">
        <v>260</v>
      </c>
    </row>
    <row r="38" spans="1:7" ht="21.75" customHeight="1">
      <c r="A38" s="84">
        <v>32</v>
      </c>
      <c r="B38" s="78" t="s">
        <v>261</v>
      </c>
      <c r="C38" s="85" t="s">
        <v>262</v>
      </c>
      <c r="D38" s="85" t="s">
        <v>158</v>
      </c>
      <c r="E38" s="85" t="s">
        <v>263</v>
      </c>
      <c r="F38" s="85" t="s">
        <v>264</v>
      </c>
      <c r="G38" s="81" t="s">
        <v>265</v>
      </c>
    </row>
    <row r="39" spans="1:7" ht="21.75" customHeight="1">
      <c r="A39" s="84">
        <v>33</v>
      </c>
      <c r="B39" s="78" t="s">
        <v>266</v>
      </c>
      <c r="C39" s="85" t="s">
        <v>169</v>
      </c>
      <c r="D39" s="85" t="s">
        <v>192</v>
      </c>
      <c r="E39" s="85" t="s">
        <v>180</v>
      </c>
      <c r="F39" s="85" t="s">
        <v>267</v>
      </c>
      <c r="G39" s="81" t="s">
        <v>268</v>
      </c>
    </row>
    <row r="40" spans="1:7" ht="21.75" customHeight="1">
      <c r="A40" s="84">
        <v>33</v>
      </c>
      <c r="B40" s="78" t="s">
        <v>269</v>
      </c>
      <c r="C40" s="85" t="s">
        <v>270</v>
      </c>
      <c r="D40" s="85" t="s">
        <v>149</v>
      </c>
      <c r="E40" s="85" t="s">
        <v>150</v>
      </c>
      <c r="F40" s="85" t="s">
        <v>271</v>
      </c>
      <c r="G40" s="81" t="s">
        <v>272</v>
      </c>
    </row>
    <row r="41" spans="1:7" ht="21.75" customHeight="1">
      <c r="A41" s="84">
        <v>35</v>
      </c>
      <c r="B41" s="78" t="s">
        <v>273</v>
      </c>
      <c r="C41" s="85" t="s">
        <v>270</v>
      </c>
      <c r="D41" s="85" t="s">
        <v>192</v>
      </c>
      <c r="E41" s="85" t="s">
        <v>180</v>
      </c>
      <c r="F41" s="85" t="s">
        <v>274</v>
      </c>
      <c r="G41" s="81" t="s">
        <v>275</v>
      </c>
    </row>
    <row r="42" spans="1:7" ht="21.75" customHeight="1">
      <c r="A42" s="84">
        <v>36</v>
      </c>
      <c r="B42" s="78" t="s">
        <v>276</v>
      </c>
      <c r="C42" s="85" t="s">
        <v>163</v>
      </c>
      <c r="D42" s="85" t="s">
        <v>149</v>
      </c>
      <c r="E42" s="85" t="s">
        <v>150</v>
      </c>
      <c r="F42" s="85" t="s">
        <v>210</v>
      </c>
      <c r="G42" s="81" t="s">
        <v>277</v>
      </c>
    </row>
    <row r="43" spans="1:7" ht="21.75" customHeight="1">
      <c r="A43" s="84">
        <v>37</v>
      </c>
      <c r="B43" s="78" t="s">
        <v>278</v>
      </c>
      <c r="C43" s="85" t="s">
        <v>270</v>
      </c>
      <c r="D43" s="85" t="s">
        <v>192</v>
      </c>
      <c r="E43" s="85" t="s">
        <v>180</v>
      </c>
      <c r="F43" s="85" t="s">
        <v>279</v>
      </c>
      <c r="G43" s="81" t="s">
        <v>280</v>
      </c>
    </row>
    <row r="44" spans="1:7" ht="21.75" customHeight="1">
      <c r="A44" s="84">
        <v>38</v>
      </c>
      <c r="B44" s="78" t="s">
        <v>281</v>
      </c>
      <c r="C44" s="85" t="s">
        <v>270</v>
      </c>
      <c r="D44" s="85" t="s">
        <v>158</v>
      </c>
      <c r="E44" s="85" t="s">
        <v>159</v>
      </c>
      <c r="F44" s="85" t="s">
        <v>282</v>
      </c>
      <c r="G44" s="81" t="s">
        <v>283</v>
      </c>
    </row>
    <row r="45" spans="1:7" ht="21.75" customHeight="1">
      <c r="A45" s="84">
        <v>39</v>
      </c>
      <c r="B45" s="78" t="s">
        <v>284</v>
      </c>
      <c r="C45" s="85" t="s">
        <v>270</v>
      </c>
      <c r="D45" s="85" t="s">
        <v>158</v>
      </c>
      <c r="E45" s="85" t="s">
        <v>159</v>
      </c>
      <c r="F45" s="85" t="s">
        <v>193</v>
      </c>
      <c r="G45" s="81" t="s">
        <v>285</v>
      </c>
    </row>
    <row r="46" spans="1:7" ht="21.75" customHeight="1">
      <c r="A46" s="84">
        <v>41</v>
      </c>
      <c r="B46" s="78" t="s">
        <v>286</v>
      </c>
      <c r="C46" s="85" t="s">
        <v>287</v>
      </c>
      <c r="D46" s="85" t="s">
        <v>164</v>
      </c>
      <c r="E46" s="85" t="s">
        <v>165</v>
      </c>
      <c r="F46" s="85" t="s">
        <v>288</v>
      </c>
      <c r="G46" s="81" t="s">
        <v>289</v>
      </c>
    </row>
    <row r="47" spans="1:7" ht="21.75" customHeight="1">
      <c r="A47" s="84">
        <v>42</v>
      </c>
      <c r="B47" s="78" t="s">
        <v>290</v>
      </c>
      <c r="C47" s="85" t="s">
        <v>287</v>
      </c>
      <c r="D47" s="85" t="s">
        <v>158</v>
      </c>
      <c r="E47" s="85" t="s">
        <v>159</v>
      </c>
      <c r="F47" s="85" t="s">
        <v>291</v>
      </c>
      <c r="G47" s="81" t="s">
        <v>292</v>
      </c>
    </row>
    <row r="48" spans="1:7" ht="21.75" customHeight="1">
      <c r="A48" s="84">
        <v>43</v>
      </c>
      <c r="B48" s="78" t="s">
        <v>293</v>
      </c>
      <c r="C48" s="85" t="s">
        <v>294</v>
      </c>
      <c r="D48" s="85" t="s">
        <v>149</v>
      </c>
      <c r="E48" s="85" t="s">
        <v>228</v>
      </c>
      <c r="F48" s="85" t="s">
        <v>295</v>
      </c>
      <c r="G48" s="81" t="s">
        <v>296</v>
      </c>
    </row>
    <row r="49" spans="1:7" ht="21.75" customHeight="1">
      <c r="A49" s="84">
        <v>43</v>
      </c>
      <c r="B49" s="78" t="s">
        <v>297</v>
      </c>
      <c r="C49" s="85" t="s">
        <v>270</v>
      </c>
      <c r="D49" s="85" t="s">
        <v>158</v>
      </c>
      <c r="E49" s="85" t="s">
        <v>159</v>
      </c>
      <c r="F49" s="85" t="s">
        <v>298</v>
      </c>
      <c r="G49" s="81" t="s">
        <v>299</v>
      </c>
    </row>
    <row r="50" spans="1:7" ht="21.75" customHeight="1">
      <c r="A50" s="84">
        <v>44</v>
      </c>
      <c r="B50" s="78" t="s">
        <v>300</v>
      </c>
      <c r="C50" s="85" t="s">
        <v>270</v>
      </c>
      <c r="D50" s="85" t="s">
        <v>164</v>
      </c>
      <c r="E50" s="85" t="s">
        <v>165</v>
      </c>
      <c r="F50" s="85" t="s">
        <v>301</v>
      </c>
      <c r="G50" s="81" t="s">
        <v>302</v>
      </c>
    </row>
    <row r="51" spans="1:7" ht="21.75" customHeight="1">
      <c r="A51" s="84">
        <v>44</v>
      </c>
      <c r="B51" s="78" t="s">
        <v>303</v>
      </c>
      <c r="C51" s="85" t="s">
        <v>294</v>
      </c>
      <c r="D51" s="85" t="s">
        <v>158</v>
      </c>
      <c r="E51" s="85" t="s">
        <v>228</v>
      </c>
      <c r="F51" s="85" t="s">
        <v>304</v>
      </c>
      <c r="G51" s="81" t="s">
        <v>182</v>
      </c>
    </row>
    <row r="52" spans="1:7" ht="21.75" customHeight="1">
      <c r="A52" s="84">
        <v>45</v>
      </c>
      <c r="B52" s="78" t="s">
        <v>305</v>
      </c>
      <c r="C52" s="85" t="s">
        <v>270</v>
      </c>
      <c r="D52" s="85" t="s">
        <v>149</v>
      </c>
      <c r="E52" s="85" t="s">
        <v>228</v>
      </c>
      <c r="F52" s="85" t="s">
        <v>306</v>
      </c>
      <c r="G52" s="81" t="s">
        <v>171</v>
      </c>
    </row>
    <row r="53" spans="1:7" ht="21.75" customHeight="1">
      <c r="A53" s="84">
        <v>46</v>
      </c>
      <c r="B53" s="78" t="s">
        <v>307</v>
      </c>
      <c r="C53" s="85" t="s">
        <v>270</v>
      </c>
      <c r="D53" s="85" t="s">
        <v>149</v>
      </c>
      <c r="E53" s="85" t="s">
        <v>228</v>
      </c>
      <c r="F53" s="85" t="s">
        <v>308</v>
      </c>
      <c r="G53" s="81" t="s">
        <v>309</v>
      </c>
    </row>
    <row r="54" spans="1:7" ht="21.75" customHeight="1">
      <c r="A54" s="84">
        <v>46</v>
      </c>
      <c r="B54" s="78" t="s">
        <v>310</v>
      </c>
      <c r="C54" s="85" t="s">
        <v>294</v>
      </c>
      <c r="D54" s="85" t="s">
        <v>164</v>
      </c>
      <c r="E54" s="85" t="s">
        <v>180</v>
      </c>
      <c r="F54" s="85" t="s">
        <v>311</v>
      </c>
      <c r="G54" s="81" t="s">
        <v>312</v>
      </c>
    </row>
    <row r="55" spans="1:7" ht="21.75" customHeight="1">
      <c r="A55" s="84">
        <v>47</v>
      </c>
      <c r="B55" s="78" t="s">
        <v>313</v>
      </c>
      <c r="C55" s="85" t="s">
        <v>154</v>
      </c>
      <c r="D55" s="85" t="s">
        <v>164</v>
      </c>
      <c r="E55" s="85" t="s">
        <v>180</v>
      </c>
      <c r="F55" s="85" t="s">
        <v>314</v>
      </c>
      <c r="G55" s="81" t="s">
        <v>315</v>
      </c>
    </row>
    <row r="56" spans="1:7" ht="21.75" customHeight="1">
      <c r="A56" s="84">
        <v>48</v>
      </c>
      <c r="B56" s="78" t="s">
        <v>316</v>
      </c>
      <c r="C56" s="85" t="s">
        <v>270</v>
      </c>
      <c r="D56" s="85" t="s">
        <v>149</v>
      </c>
      <c r="E56" s="85" t="s">
        <v>228</v>
      </c>
      <c r="F56" s="85" t="s">
        <v>317</v>
      </c>
      <c r="G56" s="81" t="s">
        <v>318</v>
      </c>
    </row>
    <row r="57" spans="1:7" ht="21.75" customHeight="1">
      <c r="A57" s="84">
        <v>48</v>
      </c>
      <c r="B57" s="78" t="s">
        <v>319</v>
      </c>
      <c r="C57" s="85" t="s">
        <v>294</v>
      </c>
      <c r="D57" s="85" t="s">
        <v>192</v>
      </c>
      <c r="E57" s="85" t="s">
        <v>180</v>
      </c>
      <c r="F57" s="85" t="s">
        <v>320</v>
      </c>
      <c r="G57" s="81" t="s">
        <v>321</v>
      </c>
    </row>
    <row r="58" spans="1:7" ht="21.75" customHeight="1">
      <c r="A58" s="84">
        <v>49</v>
      </c>
      <c r="B58" s="78" t="s">
        <v>322</v>
      </c>
      <c r="C58" s="85" t="s">
        <v>294</v>
      </c>
      <c r="D58" s="85" t="s">
        <v>192</v>
      </c>
      <c r="E58" s="85" t="s">
        <v>180</v>
      </c>
      <c r="F58" s="85" t="s">
        <v>323</v>
      </c>
      <c r="G58" s="81" t="s">
        <v>324</v>
      </c>
    </row>
    <row r="59" spans="1:7" ht="21.75" customHeight="1">
      <c r="A59" s="84">
        <v>50</v>
      </c>
      <c r="B59" s="78" t="s">
        <v>325</v>
      </c>
      <c r="C59" s="85" t="s">
        <v>270</v>
      </c>
      <c r="D59" s="85" t="s">
        <v>192</v>
      </c>
      <c r="E59" s="85" t="s">
        <v>165</v>
      </c>
      <c r="F59" s="85" t="s">
        <v>326</v>
      </c>
      <c r="G59" s="81" t="s">
        <v>285</v>
      </c>
    </row>
    <row r="60" spans="1:7" ht="21.75" customHeight="1">
      <c r="A60" s="84">
        <v>51</v>
      </c>
      <c r="B60" s="78" t="s">
        <v>327</v>
      </c>
      <c r="C60" s="85" t="s">
        <v>270</v>
      </c>
      <c r="D60" s="85" t="s">
        <v>192</v>
      </c>
      <c r="E60" s="85" t="s">
        <v>180</v>
      </c>
      <c r="F60" s="85" t="s">
        <v>328</v>
      </c>
      <c r="G60" s="81" t="s">
        <v>289</v>
      </c>
    </row>
    <row r="61" spans="1:7" ht="21.75" customHeight="1">
      <c r="A61" s="84">
        <v>52</v>
      </c>
      <c r="B61" s="78" t="s">
        <v>329</v>
      </c>
      <c r="C61" s="85" t="s">
        <v>270</v>
      </c>
      <c r="D61" s="85" t="s">
        <v>164</v>
      </c>
      <c r="E61" s="85" t="s">
        <v>165</v>
      </c>
      <c r="F61" s="85" t="s">
        <v>330</v>
      </c>
      <c r="G61" s="81" t="s">
        <v>331</v>
      </c>
    </row>
    <row r="62" spans="1:7" ht="21.75" customHeight="1">
      <c r="A62" s="84">
        <v>53</v>
      </c>
      <c r="B62" s="78" t="s">
        <v>332</v>
      </c>
      <c r="C62" s="85" t="s">
        <v>287</v>
      </c>
      <c r="D62" s="85" t="s">
        <v>149</v>
      </c>
      <c r="E62" s="85" t="s">
        <v>228</v>
      </c>
      <c r="F62" s="85" t="s">
        <v>333</v>
      </c>
      <c r="G62" s="81" t="s">
        <v>334</v>
      </c>
    </row>
    <row r="63" spans="1:7" ht="21.75" customHeight="1">
      <c r="A63" s="84">
        <v>54</v>
      </c>
      <c r="B63" s="78" t="s">
        <v>335</v>
      </c>
      <c r="C63" s="85" t="s">
        <v>336</v>
      </c>
      <c r="D63" s="85" t="s">
        <v>192</v>
      </c>
      <c r="E63" s="85" t="s">
        <v>159</v>
      </c>
      <c r="F63" s="85" t="s">
        <v>337</v>
      </c>
      <c r="G63" s="81" t="s">
        <v>338</v>
      </c>
    </row>
    <row r="64" spans="1:7" ht="21.75" customHeight="1">
      <c r="A64" s="84">
        <v>55</v>
      </c>
      <c r="B64" s="78" t="s">
        <v>339</v>
      </c>
      <c r="C64" s="85" t="s">
        <v>148</v>
      </c>
      <c r="D64" s="85" t="s">
        <v>149</v>
      </c>
      <c r="E64" s="85" t="s">
        <v>150</v>
      </c>
      <c r="F64" s="85" t="s">
        <v>340</v>
      </c>
      <c r="G64" s="81" t="s">
        <v>341</v>
      </c>
    </row>
    <row r="65" spans="1:7" ht="21.75" customHeight="1">
      <c r="A65" s="84">
        <v>55</v>
      </c>
      <c r="B65" s="78" t="s">
        <v>342</v>
      </c>
      <c r="C65" s="85" t="s">
        <v>270</v>
      </c>
      <c r="D65" s="85" t="s">
        <v>149</v>
      </c>
      <c r="E65" s="85" t="s">
        <v>150</v>
      </c>
      <c r="F65" s="85" t="s">
        <v>193</v>
      </c>
      <c r="G65" s="81" t="s">
        <v>241</v>
      </c>
    </row>
    <row r="66" spans="1:7" ht="21.75" customHeight="1">
      <c r="A66" s="84">
        <v>56</v>
      </c>
      <c r="B66" s="78" t="s">
        <v>343</v>
      </c>
      <c r="C66" s="85" t="s">
        <v>344</v>
      </c>
      <c r="D66" s="85" t="s">
        <v>164</v>
      </c>
      <c r="E66" s="85" t="s">
        <v>165</v>
      </c>
      <c r="F66" s="85" t="s">
        <v>345</v>
      </c>
      <c r="G66" s="81" t="s">
        <v>346</v>
      </c>
    </row>
    <row r="67" spans="1:7" ht="21.75" customHeight="1">
      <c r="A67" s="84">
        <v>57</v>
      </c>
      <c r="B67" s="78" t="s">
        <v>347</v>
      </c>
      <c r="C67" s="85" t="s">
        <v>262</v>
      </c>
      <c r="D67" s="85" t="s">
        <v>158</v>
      </c>
      <c r="E67" s="85" t="s">
        <v>159</v>
      </c>
      <c r="F67" s="85" t="s">
        <v>348</v>
      </c>
      <c r="G67" s="81" t="s">
        <v>349</v>
      </c>
    </row>
    <row r="68" spans="1:7" ht="21.75" customHeight="1">
      <c r="A68" s="84">
        <v>58</v>
      </c>
      <c r="B68" s="78" t="s">
        <v>350</v>
      </c>
      <c r="C68" s="85" t="s">
        <v>287</v>
      </c>
      <c r="D68" s="85" t="s">
        <v>192</v>
      </c>
      <c r="E68" s="85" t="s">
        <v>180</v>
      </c>
      <c r="F68" s="85" t="s">
        <v>351</v>
      </c>
      <c r="G68" s="81" t="s">
        <v>312</v>
      </c>
    </row>
    <row r="69" spans="1:7" ht="21.75" customHeight="1">
      <c r="A69" s="84">
        <v>60</v>
      </c>
      <c r="B69" s="78" t="s">
        <v>352</v>
      </c>
      <c r="C69" s="85" t="s">
        <v>353</v>
      </c>
      <c r="D69" s="85" t="s">
        <v>192</v>
      </c>
      <c r="E69" s="85" t="s">
        <v>180</v>
      </c>
      <c r="F69" s="85" t="s">
        <v>354</v>
      </c>
      <c r="G69" s="81" t="s">
        <v>355</v>
      </c>
    </row>
    <row r="70" spans="1:7" ht="21.75" customHeight="1">
      <c r="A70" s="84">
        <v>61</v>
      </c>
      <c r="B70" s="78" t="s">
        <v>356</v>
      </c>
      <c r="C70" s="85" t="s">
        <v>357</v>
      </c>
      <c r="D70" s="85" t="s">
        <v>158</v>
      </c>
      <c r="E70" s="85" t="s">
        <v>159</v>
      </c>
      <c r="F70" s="85" t="s">
        <v>358</v>
      </c>
      <c r="G70" s="81" t="s">
        <v>359</v>
      </c>
    </row>
    <row r="71" spans="1:7" ht="21.75" customHeight="1">
      <c r="A71" s="84">
        <v>63</v>
      </c>
      <c r="B71" s="78" t="s">
        <v>360</v>
      </c>
      <c r="C71" s="85" t="s">
        <v>336</v>
      </c>
      <c r="D71" s="85" t="s">
        <v>192</v>
      </c>
      <c r="E71" s="85" t="s">
        <v>180</v>
      </c>
      <c r="F71" s="85" t="s">
        <v>361</v>
      </c>
      <c r="G71" s="81" t="s">
        <v>362</v>
      </c>
    </row>
    <row r="72" spans="1:7" ht="21.75" customHeight="1">
      <c r="A72" s="84">
        <v>64</v>
      </c>
      <c r="B72" s="78" t="s">
        <v>363</v>
      </c>
      <c r="C72" s="85" t="s">
        <v>287</v>
      </c>
      <c r="D72" s="85" t="s">
        <v>158</v>
      </c>
      <c r="E72" s="85" t="s">
        <v>159</v>
      </c>
      <c r="F72" s="85" t="s">
        <v>364</v>
      </c>
      <c r="G72" s="81" t="s">
        <v>365</v>
      </c>
    </row>
    <row r="73" spans="1:7" ht="21.75" customHeight="1">
      <c r="A73" s="84">
        <v>64</v>
      </c>
      <c r="B73" s="78" t="s">
        <v>366</v>
      </c>
      <c r="C73" s="85" t="s">
        <v>357</v>
      </c>
      <c r="D73" s="85" t="s">
        <v>149</v>
      </c>
      <c r="E73" s="85" t="s">
        <v>150</v>
      </c>
      <c r="F73" s="85" t="s">
        <v>361</v>
      </c>
      <c r="G73" s="81" t="s">
        <v>367</v>
      </c>
    </row>
    <row r="74" spans="1:7" ht="21.75" customHeight="1">
      <c r="A74" s="84">
        <v>65</v>
      </c>
      <c r="B74" s="78" t="s">
        <v>368</v>
      </c>
      <c r="C74" s="85" t="s">
        <v>270</v>
      </c>
      <c r="D74" s="85" t="s">
        <v>164</v>
      </c>
      <c r="E74" s="85" t="s">
        <v>222</v>
      </c>
      <c r="F74" s="85" t="s">
        <v>369</v>
      </c>
      <c r="G74" s="81" t="s">
        <v>318</v>
      </c>
    </row>
    <row r="75" spans="1:7" ht="21.75" customHeight="1">
      <c r="A75" s="84">
        <v>67</v>
      </c>
      <c r="B75" s="78" t="s">
        <v>370</v>
      </c>
      <c r="C75" s="85" t="s">
        <v>148</v>
      </c>
      <c r="D75" s="85" t="s">
        <v>149</v>
      </c>
      <c r="E75" s="85" t="s">
        <v>228</v>
      </c>
      <c r="F75" s="85" t="s">
        <v>371</v>
      </c>
      <c r="G75" s="81" t="s">
        <v>372</v>
      </c>
    </row>
    <row r="76" spans="1:7" ht="21.75" customHeight="1">
      <c r="A76" s="84">
        <v>68</v>
      </c>
      <c r="B76" s="78" t="s">
        <v>373</v>
      </c>
      <c r="C76" s="85" t="s">
        <v>287</v>
      </c>
      <c r="D76" s="85" t="s">
        <v>158</v>
      </c>
      <c r="E76" s="85" t="s">
        <v>228</v>
      </c>
      <c r="F76" s="85" t="s">
        <v>374</v>
      </c>
      <c r="G76" s="81" t="s">
        <v>375</v>
      </c>
    </row>
    <row r="77" spans="1:7" ht="21.75" customHeight="1">
      <c r="A77" s="84">
        <v>68</v>
      </c>
      <c r="B77" s="78" t="s">
        <v>376</v>
      </c>
      <c r="C77" s="85" t="s">
        <v>377</v>
      </c>
      <c r="D77" s="85" t="s">
        <v>149</v>
      </c>
      <c r="E77" s="85" t="s">
        <v>150</v>
      </c>
      <c r="F77" s="85" t="s">
        <v>378</v>
      </c>
      <c r="G77" s="81" t="s">
        <v>379</v>
      </c>
    </row>
    <row r="78" spans="1:7" ht="21.75" customHeight="1">
      <c r="A78" s="84">
        <v>70</v>
      </c>
      <c r="B78" s="78" t="s">
        <v>380</v>
      </c>
      <c r="C78" s="85" t="s">
        <v>148</v>
      </c>
      <c r="D78" s="85" t="s">
        <v>149</v>
      </c>
      <c r="E78" s="85" t="s">
        <v>228</v>
      </c>
      <c r="F78" s="85" t="s">
        <v>381</v>
      </c>
      <c r="G78" s="81" t="s">
        <v>382</v>
      </c>
    </row>
    <row r="79" spans="1:7" ht="21.75" customHeight="1">
      <c r="A79" s="84">
        <v>71</v>
      </c>
      <c r="B79" s="78" t="s">
        <v>383</v>
      </c>
      <c r="C79" s="85" t="s">
        <v>353</v>
      </c>
      <c r="D79" s="85" t="s">
        <v>158</v>
      </c>
      <c r="E79" s="85" t="s">
        <v>159</v>
      </c>
      <c r="F79" s="85" t="s">
        <v>384</v>
      </c>
      <c r="G79" s="81" t="s">
        <v>385</v>
      </c>
    </row>
    <row r="80" spans="1:7" ht="21.75" customHeight="1">
      <c r="A80" s="84">
        <v>72</v>
      </c>
      <c r="B80" s="78" t="s">
        <v>386</v>
      </c>
      <c r="C80" s="85" t="s">
        <v>353</v>
      </c>
      <c r="D80" s="85" t="s">
        <v>164</v>
      </c>
      <c r="E80" s="85" t="s">
        <v>165</v>
      </c>
      <c r="F80" s="85" t="s">
        <v>387</v>
      </c>
      <c r="G80" s="81" t="s">
        <v>388</v>
      </c>
    </row>
    <row r="81" spans="1:7" ht="21.75" customHeight="1">
      <c r="A81" s="84">
        <v>73</v>
      </c>
      <c r="B81" s="78" t="s">
        <v>389</v>
      </c>
      <c r="C81" s="85" t="s">
        <v>148</v>
      </c>
      <c r="D81" s="85" t="s">
        <v>192</v>
      </c>
      <c r="E81" s="85" t="s">
        <v>180</v>
      </c>
      <c r="F81" s="85" t="s">
        <v>390</v>
      </c>
      <c r="G81" s="81" t="s">
        <v>391</v>
      </c>
    </row>
    <row r="82" spans="1:7" ht="21.75" customHeight="1">
      <c r="A82" s="84">
        <v>74</v>
      </c>
      <c r="B82" s="78" t="s">
        <v>392</v>
      </c>
      <c r="C82" s="85" t="s">
        <v>336</v>
      </c>
      <c r="D82" s="85" t="s">
        <v>164</v>
      </c>
      <c r="E82" s="85" t="s">
        <v>180</v>
      </c>
      <c r="F82" s="85" t="s">
        <v>393</v>
      </c>
      <c r="G82" s="81" t="s">
        <v>394</v>
      </c>
    </row>
    <row r="83" spans="1:7" ht="21.75" customHeight="1">
      <c r="A83" s="84">
        <v>75</v>
      </c>
      <c r="B83" s="78" t="s">
        <v>395</v>
      </c>
      <c r="C83" s="85" t="s">
        <v>287</v>
      </c>
      <c r="D83" s="85" t="s">
        <v>192</v>
      </c>
      <c r="E83" s="85" t="s">
        <v>180</v>
      </c>
      <c r="F83" s="85" t="s">
        <v>396</v>
      </c>
      <c r="G83" s="81" t="s">
        <v>397</v>
      </c>
    </row>
    <row r="84" spans="1:7" ht="21.75" customHeight="1">
      <c r="A84" s="84">
        <v>76</v>
      </c>
      <c r="B84" s="78" t="s">
        <v>398</v>
      </c>
      <c r="C84" s="85" t="s">
        <v>336</v>
      </c>
      <c r="D84" s="85" t="s">
        <v>158</v>
      </c>
      <c r="E84" s="85" t="s">
        <v>159</v>
      </c>
      <c r="F84" s="85" t="s">
        <v>399</v>
      </c>
      <c r="G84" s="81" t="s">
        <v>400</v>
      </c>
    </row>
    <row r="85" spans="1:7" ht="21.75" customHeight="1">
      <c r="A85" s="84">
        <v>77</v>
      </c>
      <c r="B85" s="78" t="s">
        <v>401</v>
      </c>
      <c r="C85" s="85" t="s">
        <v>353</v>
      </c>
      <c r="D85" s="85" t="s">
        <v>158</v>
      </c>
      <c r="E85" s="85" t="s">
        <v>159</v>
      </c>
      <c r="F85" s="85" t="s">
        <v>402</v>
      </c>
      <c r="G85" s="81" t="s">
        <v>403</v>
      </c>
    </row>
    <row r="86" spans="1:7" ht="21.75" customHeight="1">
      <c r="A86" s="84">
        <v>78</v>
      </c>
      <c r="B86" s="78" t="s">
        <v>404</v>
      </c>
      <c r="C86" s="85" t="s">
        <v>353</v>
      </c>
      <c r="D86" s="85" t="s">
        <v>192</v>
      </c>
      <c r="E86" s="85" t="s">
        <v>180</v>
      </c>
      <c r="F86" s="85" t="s">
        <v>405</v>
      </c>
      <c r="G86" s="81" t="s">
        <v>406</v>
      </c>
    </row>
    <row r="87" spans="1:7" ht="21.75" customHeight="1">
      <c r="A87" s="84">
        <v>79</v>
      </c>
      <c r="B87" s="78" t="s">
        <v>407</v>
      </c>
      <c r="C87" s="85" t="s">
        <v>336</v>
      </c>
      <c r="D87" s="85" t="s">
        <v>158</v>
      </c>
      <c r="E87" s="85" t="s">
        <v>159</v>
      </c>
      <c r="F87" s="85" t="s">
        <v>408</v>
      </c>
      <c r="G87" s="81" t="s">
        <v>409</v>
      </c>
    </row>
    <row r="88" spans="1:7" ht="21.75" customHeight="1">
      <c r="A88" s="84">
        <v>80</v>
      </c>
      <c r="B88" s="78" t="s">
        <v>410</v>
      </c>
      <c r="C88" s="85" t="s">
        <v>188</v>
      </c>
      <c r="D88" s="85" t="s">
        <v>158</v>
      </c>
      <c r="E88" s="85" t="s">
        <v>159</v>
      </c>
      <c r="F88" s="85" t="s">
        <v>166</v>
      </c>
      <c r="G88" s="81" t="s">
        <v>411</v>
      </c>
    </row>
    <row r="89" spans="1:7" ht="21.75" customHeight="1">
      <c r="A89" s="84">
        <v>81</v>
      </c>
      <c r="B89" s="78" t="s">
        <v>412</v>
      </c>
      <c r="C89" s="85" t="s">
        <v>184</v>
      </c>
      <c r="D89" s="85" t="s">
        <v>158</v>
      </c>
      <c r="E89" s="85" t="s">
        <v>159</v>
      </c>
      <c r="F89" s="85" t="s">
        <v>413</v>
      </c>
      <c r="G89" s="81" t="s">
        <v>178</v>
      </c>
    </row>
    <row r="90" spans="1:7" ht="21.75" customHeight="1">
      <c r="A90" s="84">
        <v>82</v>
      </c>
      <c r="B90" s="78" t="s">
        <v>414</v>
      </c>
      <c r="C90" s="85" t="s">
        <v>188</v>
      </c>
      <c r="D90" s="85" t="s">
        <v>164</v>
      </c>
      <c r="E90" s="85" t="s">
        <v>165</v>
      </c>
      <c r="F90" s="85" t="s">
        <v>415</v>
      </c>
      <c r="G90" s="81" t="s">
        <v>416</v>
      </c>
    </row>
    <row r="91" spans="1:7" ht="21.75" customHeight="1">
      <c r="A91" s="84">
        <v>83</v>
      </c>
      <c r="B91" s="78" t="s">
        <v>417</v>
      </c>
      <c r="C91" s="85" t="s">
        <v>287</v>
      </c>
      <c r="D91" s="85" t="s">
        <v>149</v>
      </c>
      <c r="E91" s="85" t="s">
        <v>228</v>
      </c>
      <c r="F91" s="85" t="s">
        <v>418</v>
      </c>
      <c r="G91" s="81" t="s">
        <v>419</v>
      </c>
    </row>
    <row r="92" spans="1:7" ht="21.75" customHeight="1">
      <c r="A92" s="84">
        <v>84</v>
      </c>
      <c r="B92" s="78" t="s">
        <v>420</v>
      </c>
      <c r="C92" s="85" t="s">
        <v>184</v>
      </c>
      <c r="D92" s="85" t="s">
        <v>149</v>
      </c>
      <c r="E92" s="85" t="s">
        <v>228</v>
      </c>
      <c r="F92" s="85" t="s">
        <v>421</v>
      </c>
      <c r="G92" s="81" t="s">
        <v>422</v>
      </c>
    </row>
    <row r="93" spans="1:7" ht="21.75" customHeight="1">
      <c r="A93" s="84">
        <v>85</v>
      </c>
      <c r="B93" s="78" t="s">
        <v>423</v>
      </c>
      <c r="C93" s="85" t="s">
        <v>344</v>
      </c>
      <c r="D93" s="85" t="s">
        <v>149</v>
      </c>
      <c r="E93" s="85" t="s">
        <v>150</v>
      </c>
      <c r="F93" s="85" t="s">
        <v>361</v>
      </c>
      <c r="G93" s="81" t="s">
        <v>424</v>
      </c>
    </row>
    <row r="94" spans="1:7" ht="21.75" customHeight="1">
      <c r="A94" s="84">
        <v>86</v>
      </c>
      <c r="B94" s="78" t="s">
        <v>425</v>
      </c>
      <c r="C94" s="85" t="s">
        <v>184</v>
      </c>
      <c r="D94" s="85" t="s">
        <v>192</v>
      </c>
      <c r="E94" s="85" t="s">
        <v>222</v>
      </c>
      <c r="F94" s="85" t="s">
        <v>426</v>
      </c>
      <c r="G94" s="81" t="s">
        <v>427</v>
      </c>
    </row>
    <row r="95" spans="1:7" ht="21.75" customHeight="1">
      <c r="A95" s="84">
        <v>87</v>
      </c>
      <c r="B95" s="78" t="s">
        <v>428</v>
      </c>
      <c r="C95" s="85" t="s">
        <v>188</v>
      </c>
      <c r="D95" s="85" t="s">
        <v>164</v>
      </c>
      <c r="E95" s="85" t="s">
        <v>165</v>
      </c>
      <c r="F95" s="85" t="s">
        <v>429</v>
      </c>
      <c r="G95" s="81" t="s">
        <v>430</v>
      </c>
    </row>
    <row r="96" spans="1:7" ht="21.75" customHeight="1">
      <c r="A96" s="84">
        <v>87</v>
      </c>
      <c r="B96" s="78" t="s">
        <v>431</v>
      </c>
      <c r="C96" s="85" t="s">
        <v>287</v>
      </c>
      <c r="D96" s="85" t="s">
        <v>149</v>
      </c>
      <c r="E96" s="85" t="s">
        <v>150</v>
      </c>
      <c r="F96" s="85" t="s">
        <v>432</v>
      </c>
      <c r="G96" s="81" t="s">
        <v>433</v>
      </c>
    </row>
    <row r="97" spans="1:7" ht="21.75" customHeight="1">
      <c r="A97" s="84">
        <v>88</v>
      </c>
      <c r="B97" s="78" t="s">
        <v>434</v>
      </c>
      <c r="C97" s="85" t="s">
        <v>184</v>
      </c>
      <c r="D97" s="85" t="s">
        <v>149</v>
      </c>
      <c r="E97" s="85" t="s">
        <v>150</v>
      </c>
      <c r="F97" s="85" t="s">
        <v>435</v>
      </c>
      <c r="G97" s="81" t="s">
        <v>436</v>
      </c>
    </row>
    <row r="98" spans="1:7" ht="21.75" customHeight="1">
      <c r="A98" s="84">
        <v>89</v>
      </c>
      <c r="B98" s="78" t="s">
        <v>437</v>
      </c>
      <c r="C98" s="85" t="s">
        <v>184</v>
      </c>
      <c r="D98" s="85" t="s">
        <v>192</v>
      </c>
      <c r="E98" s="85" t="s">
        <v>180</v>
      </c>
      <c r="F98" s="85" t="s">
        <v>438</v>
      </c>
      <c r="G98" s="81" t="s">
        <v>439</v>
      </c>
    </row>
    <row r="99" spans="1:7" ht="21.75" customHeight="1">
      <c r="A99" s="84">
        <v>90</v>
      </c>
      <c r="B99" s="78" t="s">
        <v>440</v>
      </c>
      <c r="C99" s="85" t="s">
        <v>287</v>
      </c>
      <c r="D99" s="85" t="s">
        <v>149</v>
      </c>
      <c r="E99" s="85" t="s">
        <v>150</v>
      </c>
      <c r="F99" s="85" t="s">
        <v>435</v>
      </c>
      <c r="G99" s="81" t="s">
        <v>441</v>
      </c>
    </row>
    <row r="100" spans="1:7" ht="21.75" customHeight="1">
      <c r="A100" s="84">
        <v>91</v>
      </c>
      <c r="B100" s="78" t="s">
        <v>442</v>
      </c>
      <c r="C100" s="85" t="s">
        <v>344</v>
      </c>
      <c r="D100" s="85" t="s">
        <v>164</v>
      </c>
      <c r="E100" s="85" t="s">
        <v>165</v>
      </c>
      <c r="F100" s="85" t="s">
        <v>443</v>
      </c>
      <c r="G100" s="81" t="s">
        <v>444</v>
      </c>
    </row>
    <row r="101" spans="1:7" ht="21.75" customHeight="1">
      <c r="A101" s="84">
        <v>92</v>
      </c>
      <c r="B101" s="78" t="s">
        <v>445</v>
      </c>
      <c r="C101" s="85" t="s">
        <v>262</v>
      </c>
      <c r="D101" s="85" t="s">
        <v>149</v>
      </c>
      <c r="E101" s="85" t="s">
        <v>228</v>
      </c>
      <c r="F101" s="85" t="s">
        <v>446</v>
      </c>
      <c r="G101" s="81" t="s">
        <v>447</v>
      </c>
    </row>
    <row r="102" spans="1:7" ht="21.75" customHeight="1">
      <c r="A102" s="84">
        <v>92</v>
      </c>
      <c r="B102" s="78" t="s">
        <v>448</v>
      </c>
      <c r="C102" s="85" t="s">
        <v>287</v>
      </c>
      <c r="D102" s="85" t="s">
        <v>158</v>
      </c>
      <c r="E102" s="85" t="s">
        <v>159</v>
      </c>
      <c r="F102" s="85" t="s">
        <v>449</v>
      </c>
      <c r="G102" s="81" t="s">
        <v>450</v>
      </c>
    </row>
    <row r="103" spans="1:7" ht="21.75" customHeight="1">
      <c r="A103" s="84">
        <v>93</v>
      </c>
      <c r="B103" s="78" t="s">
        <v>451</v>
      </c>
      <c r="C103" s="85" t="s">
        <v>344</v>
      </c>
      <c r="D103" s="85" t="s">
        <v>149</v>
      </c>
      <c r="E103" s="85" t="s">
        <v>150</v>
      </c>
      <c r="F103" s="85" t="s">
        <v>452</v>
      </c>
      <c r="G103" s="81" t="s">
        <v>453</v>
      </c>
    </row>
    <row r="104" spans="1:7" ht="21.75" customHeight="1">
      <c r="A104" s="84">
        <v>93</v>
      </c>
      <c r="B104" s="78" t="s">
        <v>454</v>
      </c>
      <c r="C104" s="85" t="s">
        <v>455</v>
      </c>
      <c r="D104" s="85" t="s">
        <v>164</v>
      </c>
      <c r="E104" s="85" t="s">
        <v>222</v>
      </c>
      <c r="F104" s="85" t="s">
        <v>456</v>
      </c>
      <c r="G104" s="81" t="s">
        <v>457</v>
      </c>
    </row>
    <row r="105" spans="1:7" ht="21.75" customHeight="1">
      <c r="A105" s="84">
        <v>94</v>
      </c>
      <c r="B105" s="78" t="s">
        <v>458</v>
      </c>
      <c r="C105" s="85" t="s">
        <v>344</v>
      </c>
      <c r="D105" s="85" t="s">
        <v>158</v>
      </c>
      <c r="E105" s="85" t="s">
        <v>159</v>
      </c>
      <c r="F105" s="85" t="s">
        <v>459</v>
      </c>
      <c r="G105" s="81" t="s">
        <v>292</v>
      </c>
    </row>
    <row r="106" spans="1:7" ht="21.75" customHeight="1">
      <c r="A106" s="84">
        <v>95</v>
      </c>
      <c r="B106" s="78" t="s">
        <v>460</v>
      </c>
      <c r="C106" s="85" t="s">
        <v>344</v>
      </c>
      <c r="D106" s="85" t="s">
        <v>164</v>
      </c>
      <c r="E106" s="85" t="s">
        <v>165</v>
      </c>
      <c r="F106" s="85" t="s">
        <v>461</v>
      </c>
      <c r="G106" s="81" t="s">
        <v>462</v>
      </c>
    </row>
    <row r="107" spans="1:7" ht="21.75" customHeight="1">
      <c r="A107" s="84">
        <v>95</v>
      </c>
      <c r="B107" s="78" t="s">
        <v>463</v>
      </c>
      <c r="C107" s="85" t="s">
        <v>464</v>
      </c>
      <c r="D107" s="85" t="s">
        <v>149</v>
      </c>
      <c r="E107" s="85" t="s">
        <v>228</v>
      </c>
      <c r="F107" s="85" t="s">
        <v>465</v>
      </c>
      <c r="G107" s="81" t="s">
        <v>220</v>
      </c>
    </row>
    <row r="108" spans="1:7" ht="21.75" customHeight="1">
      <c r="A108" s="84">
        <v>96</v>
      </c>
      <c r="B108" s="78" t="s">
        <v>466</v>
      </c>
      <c r="C108" s="85" t="s">
        <v>262</v>
      </c>
      <c r="D108" s="85" t="s">
        <v>164</v>
      </c>
      <c r="E108" s="85" t="s">
        <v>180</v>
      </c>
      <c r="F108" s="85" t="s">
        <v>467</v>
      </c>
      <c r="G108" s="81" t="s">
        <v>468</v>
      </c>
    </row>
    <row r="109" spans="1:7" ht="21.75" customHeight="1">
      <c r="A109" s="84">
        <v>97</v>
      </c>
      <c r="B109" s="78" t="s">
        <v>469</v>
      </c>
      <c r="C109" s="85" t="s">
        <v>344</v>
      </c>
      <c r="D109" s="85" t="s">
        <v>192</v>
      </c>
      <c r="E109" s="85" t="s">
        <v>180</v>
      </c>
      <c r="F109" s="85" t="s">
        <v>470</v>
      </c>
      <c r="G109" s="81" t="s">
        <v>471</v>
      </c>
    </row>
    <row r="110" spans="1:7" ht="21.75" customHeight="1">
      <c r="A110" s="84">
        <v>98</v>
      </c>
      <c r="B110" s="78" t="s">
        <v>472</v>
      </c>
      <c r="C110" s="85" t="s">
        <v>204</v>
      </c>
      <c r="D110" s="85" t="s">
        <v>192</v>
      </c>
      <c r="E110" s="85" t="s">
        <v>180</v>
      </c>
      <c r="F110" s="85" t="s">
        <v>473</v>
      </c>
      <c r="G110" s="81" t="s">
        <v>474</v>
      </c>
    </row>
    <row r="111" spans="1:7" ht="21.75" customHeight="1">
      <c r="A111" s="84">
        <v>98</v>
      </c>
      <c r="B111" s="78" t="s">
        <v>475</v>
      </c>
      <c r="C111" s="85" t="s">
        <v>344</v>
      </c>
      <c r="D111" s="85" t="s">
        <v>192</v>
      </c>
      <c r="E111" s="85" t="s">
        <v>180</v>
      </c>
      <c r="F111" s="85" t="s">
        <v>476</v>
      </c>
      <c r="G111" s="81" t="s">
        <v>477</v>
      </c>
    </row>
    <row r="112" spans="1:7" ht="21.75" customHeight="1">
      <c r="A112" s="84">
        <v>99</v>
      </c>
      <c r="B112" s="78" t="s">
        <v>478</v>
      </c>
      <c r="C112" s="85" t="s">
        <v>262</v>
      </c>
      <c r="D112" s="85" t="s">
        <v>158</v>
      </c>
      <c r="E112" s="85" t="s">
        <v>228</v>
      </c>
      <c r="F112" s="85" t="s">
        <v>479</v>
      </c>
      <c r="G112" s="81" t="s">
        <v>480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12"/>
  <sheetViews>
    <sheetView showGridLines="0" zoomScale="80" zoomScaleNormal="80" workbookViewId="0">
      <selection activeCell="G8" sqref="G8"/>
    </sheetView>
  </sheetViews>
  <sheetFormatPr defaultRowHeight="21.75" customHeight="1"/>
  <cols>
    <col min="1" max="1" width="8.85546875" style="96" customWidth="1"/>
    <col min="2" max="2" width="25.85546875" style="96" customWidth="1"/>
    <col min="3" max="5" width="9.140625" style="96" customWidth="1"/>
    <col min="6" max="6" width="13.140625" style="96" customWidth="1"/>
    <col min="7" max="7" width="55.5703125" style="96" customWidth="1"/>
    <col min="8" max="16384" width="9.140625" style="97"/>
  </cols>
  <sheetData>
    <row r="1" spans="1:9" s="98" customFormat="1" ht="21.75" customHeight="1">
      <c r="A1" s="95" t="s">
        <v>481</v>
      </c>
      <c r="B1" s="96"/>
      <c r="C1" s="96"/>
      <c r="D1" s="96"/>
      <c r="E1" s="96"/>
      <c r="F1" s="96"/>
      <c r="G1" s="96"/>
      <c r="H1" s="97"/>
      <c r="I1" s="97"/>
    </row>
    <row r="2" spans="1:9" s="98" customFormat="1" ht="21.75" customHeight="1">
      <c r="A2" s="96"/>
      <c r="B2" s="96"/>
      <c r="C2" s="96"/>
      <c r="D2" s="96"/>
      <c r="E2" s="96"/>
      <c r="F2" s="96"/>
      <c r="G2" s="96"/>
    </row>
    <row r="3" spans="1:9" s="98" customFormat="1" ht="21.75" customHeight="1">
      <c r="A3" s="99"/>
      <c r="B3" s="100" t="s">
        <v>141</v>
      </c>
      <c r="C3" s="101" t="s">
        <v>142</v>
      </c>
      <c r="D3" s="101" t="s">
        <v>143</v>
      </c>
      <c r="E3" s="101" t="s">
        <v>144</v>
      </c>
      <c r="F3" s="101" t="s">
        <v>145</v>
      </c>
      <c r="G3" s="100" t="s">
        <v>146</v>
      </c>
    </row>
    <row r="4" spans="1:9" s="98" customFormat="1" ht="21.75" customHeight="1">
      <c r="A4" s="102">
        <v>0</v>
      </c>
      <c r="B4" s="98" t="s">
        <v>147</v>
      </c>
      <c r="C4" s="103" t="s">
        <v>148</v>
      </c>
      <c r="D4" s="103" t="s">
        <v>149</v>
      </c>
      <c r="E4" s="103" t="s">
        <v>150</v>
      </c>
      <c r="F4" s="103" t="s">
        <v>151</v>
      </c>
      <c r="G4" s="99" t="s">
        <v>152</v>
      </c>
    </row>
    <row r="5" spans="1:9" s="98" customFormat="1" ht="21.75" customHeight="1">
      <c r="A5" s="102">
        <v>1</v>
      </c>
      <c r="B5" s="98" t="s">
        <v>153</v>
      </c>
      <c r="C5" s="103" t="s">
        <v>154</v>
      </c>
      <c r="D5" s="103" t="s">
        <v>149</v>
      </c>
      <c r="E5" s="103" t="s">
        <v>150</v>
      </c>
      <c r="F5" s="103" t="s">
        <v>155</v>
      </c>
      <c r="G5" s="99" t="s">
        <v>156</v>
      </c>
    </row>
    <row r="6" spans="1:9" s="98" customFormat="1" ht="21.75" customHeight="1">
      <c r="A6" s="102">
        <v>2</v>
      </c>
      <c r="B6" s="98" t="s">
        <v>157</v>
      </c>
      <c r="C6" s="103" t="s">
        <v>154</v>
      </c>
      <c r="D6" s="103" t="s">
        <v>158</v>
      </c>
      <c r="E6" s="103" t="s">
        <v>159</v>
      </c>
      <c r="F6" s="103" t="s">
        <v>160</v>
      </c>
      <c r="G6" s="99" t="s">
        <v>161</v>
      </c>
    </row>
    <row r="7" spans="1:9" s="98" customFormat="1" ht="21.75" customHeight="1">
      <c r="A7" s="102">
        <v>3</v>
      </c>
      <c r="B7" s="98" t="s">
        <v>162</v>
      </c>
      <c r="C7" s="103" t="s">
        <v>163</v>
      </c>
      <c r="D7" s="103" t="s">
        <v>164</v>
      </c>
      <c r="E7" s="103" t="s">
        <v>165</v>
      </c>
      <c r="F7" s="103" t="s">
        <v>166</v>
      </c>
      <c r="G7" s="99" t="s">
        <v>167</v>
      </c>
    </row>
    <row r="8" spans="1:9" s="98" customFormat="1" ht="21.75" customHeight="1">
      <c r="A8" s="102">
        <v>4</v>
      </c>
      <c r="B8" s="98" t="s">
        <v>168</v>
      </c>
      <c r="C8" s="103" t="s">
        <v>169</v>
      </c>
      <c r="D8" s="103" t="s">
        <v>158</v>
      </c>
      <c r="E8" s="103" t="s">
        <v>159</v>
      </c>
      <c r="F8" s="103" t="s">
        <v>170</v>
      </c>
      <c r="G8" s="99" t="s">
        <v>171</v>
      </c>
    </row>
    <row r="9" spans="1:9" s="98" customFormat="1" ht="21.75" customHeight="1">
      <c r="A9" s="102">
        <v>5</v>
      </c>
      <c r="B9" s="98" t="s">
        <v>172</v>
      </c>
      <c r="C9" s="103" t="s">
        <v>173</v>
      </c>
      <c r="D9" s="103" t="s">
        <v>149</v>
      </c>
      <c r="E9" s="103" t="s">
        <v>150</v>
      </c>
      <c r="F9" s="103" t="s">
        <v>174</v>
      </c>
      <c r="G9" s="99" t="s">
        <v>175</v>
      </c>
    </row>
    <row r="10" spans="1:9" s="98" customFormat="1" ht="21.75" customHeight="1">
      <c r="A10" s="102">
        <v>6</v>
      </c>
      <c r="B10" s="98" t="s">
        <v>176</v>
      </c>
      <c r="C10" s="103" t="s">
        <v>173</v>
      </c>
      <c r="D10" s="103" t="s">
        <v>158</v>
      </c>
      <c r="E10" s="103" t="s">
        <v>159</v>
      </c>
      <c r="F10" s="103" t="s">
        <v>177</v>
      </c>
      <c r="G10" s="99" t="s">
        <v>178</v>
      </c>
    </row>
    <row r="11" spans="1:9" s="98" customFormat="1" ht="21.75" customHeight="1">
      <c r="A11" s="102">
        <v>6</v>
      </c>
      <c r="B11" s="98" t="s">
        <v>179</v>
      </c>
      <c r="C11" s="103" t="s">
        <v>163</v>
      </c>
      <c r="D11" s="103" t="s">
        <v>164</v>
      </c>
      <c r="E11" s="103" t="s">
        <v>180</v>
      </c>
      <c r="F11" s="103" t="s">
        <v>181</v>
      </c>
      <c r="G11" s="99" t="s">
        <v>182</v>
      </c>
    </row>
    <row r="12" spans="1:9" s="98" customFormat="1" ht="21.75" customHeight="1">
      <c r="A12" s="102">
        <v>7</v>
      </c>
      <c r="B12" s="98" t="s">
        <v>183</v>
      </c>
      <c r="C12" s="103" t="s">
        <v>184</v>
      </c>
      <c r="D12" s="103" t="s">
        <v>149</v>
      </c>
      <c r="E12" s="103" t="s">
        <v>150</v>
      </c>
      <c r="F12" s="103" t="s">
        <v>185</v>
      </c>
      <c r="G12" s="99" t="s">
        <v>186</v>
      </c>
    </row>
    <row r="13" spans="1:9" s="98" customFormat="1" ht="21.75" customHeight="1">
      <c r="A13" s="102">
        <v>8</v>
      </c>
      <c r="B13" s="98" t="s">
        <v>187</v>
      </c>
      <c r="C13" s="103" t="s">
        <v>188</v>
      </c>
      <c r="D13" s="103" t="s">
        <v>158</v>
      </c>
      <c r="E13" s="103" t="s">
        <v>159</v>
      </c>
      <c r="F13" s="103" t="s">
        <v>189</v>
      </c>
      <c r="G13" s="99" t="s">
        <v>190</v>
      </c>
    </row>
    <row r="14" spans="1:9" s="98" customFormat="1" ht="21.75" customHeight="1">
      <c r="A14" s="102">
        <v>9</v>
      </c>
      <c r="B14" s="98" t="s">
        <v>191</v>
      </c>
      <c r="C14" s="103" t="s">
        <v>163</v>
      </c>
      <c r="D14" s="103" t="s">
        <v>192</v>
      </c>
      <c r="E14" s="103" t="s">
        <v>180</v>
      </c>
      <c r="F14" s="103" t="s">
        <v>193</v>
      </c>
      <c r="G14" s="99" t="s">
        <v>156</v>
      </c>
    </row>
    <row r="15" spans="1:9" s="98" customFormat="1" ht="21.75" customHeight="1">
      <c r="A15" s="102">
        <v>10</v>
      </c>
      <c r="B15" s="98" t="s">
        <v>194</v>
      </c>
      <c r="C15" s="103" t="s">
        <v>154</v>
      </c>
      <c r="D15" s="103" t="s">
        <v>149</v>
      </c>
      <c r="E15" s="103" t="s">
        <v>150</v>
      </c>
      <c r="F15" s="103" t="s">
        <v>195</v>
      </c>
      <c r="G15" s="99" t="s">
        <v>196</v>
      </c>
    </row>
    <row r="16" spans="1:9" s="98" customFormat="1" ht="21.75" customHeight="1">
      <c r="A16" s="102">
        <v>11</v>
      </c>
      <c r="B16" s="98" t="s">
        <v>197</v>
      </c>
      <c r="C16" s="103" t="s">
        <v>173</v>
      </c>
      <c r="D16" s="103" t="s">
        <v>149</v>
      </c>
      <c r="E16" s="103" t="s">
        <v>150</v>
      </c>
      <c r="F16" s="103" t="s">
        <v>198</v>
      </c>
      <c r="G16" s="99" t="s">
        <v>186</v>
      </c>
    </row>
    <row r="17" spans="1:7" s="98" customFormat="1" ht="21.75" customHeight="1">
      <c r="A17" s="102">
        <v>12</v>
      </c>
      <c r="B17" s="98" t="s">
        <v>199</v>
      </c>
      <c r="C17" s="103" t="s">
        <v>188</v>
      </c>
      <c r="D17" s="103" t="s">
        <v>149</v>
      </c>
      <c r="E17" s="103" t="s">
        <v>200</v>
      </c>
      <c r="F17" s="103" t="s">
        <v>201</v>
      </c>
      <c r="G17" s="99" t="s">
        <v>202</v>
      </c>
    </row>
    <row r="18" spans="1:7" s="98" customFormat="1" ht="21.75" customHeight="1">
      <c r="A18" s="102">
        <v>13</v>
      </c>
      <c r="B18" s="98" t="s">
        <v>203</v>
      </c>
      <c r="C18" s="103" t="s">
        <v>204</v>
      </c>
      <c r="D18" s="103" t="s">
        <v>158</v>
      </c>
      <c r="E18" s="103" t="s">
        <v>159</v>
      </c>
      <c r="F18" s="103" t="s">
        <v>205</v>
      </c>
      <c r="G18" s="99" t="s">
        <v>206</v>
      </c>
    </row>
    <row r="19" spans="1:7" s="98" customFormat="1" ht="21.75" customHeight="1">
      <c r="A19" s="102">
        <v>13</v>
      </c>
      <c r="B19" s="98" t="s">
        <v>207</v>
      </c>
      <c r="C19" s="103" t="s">
        <v>188</v>
      </c>
      <c r="D19" s="103" t="s">
        <v>149</v>
      </c>
      <c r="E19" s="103" t="s">
        <v>150</v>
      </c>
      <c r="F19" s="103" t="s">
        <v>208</v>
      </c>
      <c r="G19" s="99" t="s">
        <v>182</v>
      </c>
    </row>
    <row r="20" spans="1:7" s="98" customFormat="1" ht="21.75" customHeight="1">
      <c r="A20" s="102">
        <v>14</v>
      </c>
      <c r="B20" s="98" t="s">
        <v>209</v>
      </c>
      <c r="C20" s="103" t="s">
        <v>173</v>
      </c>
      <c r="D20" s="103" t="s">
        <v>164</v>
      </c>
      <c r="E20" s="103" t="s">
        <v>165</v>
      </c>
      <c r="F20" s="103" t="s">
        <v>210</v>
      </c>
      <c r="G20" s="99" t="s">
        <v>211</v>
      </c>
    </row>
    <row r="21" spans="1:7" s="98" customFormat="1" ht="21.75" customHeight="1">
      <c r="A21" s="102">
        <v>15</v>
      </c>
      <c r="B21" s="98" t="s">
        <v>212</v>
      </c>
      <c r="C21" s="103" t="s">
        <v>188</v>
      </c>
      <c r="D21" s="103" t="s">
        <v>149</v>
      </c>
      <c r="E21" s="103" t="s">
        <v>150</v>
      </c>
      <c r="F21" s="103" t="s">
        <v>213</v>
      </c>
      <c r="G21" s="99" t="s">
        <v>214</v>
      </c>
    </row>
    <row r="22" spans="1:7" s="98" customFormat="1" ht="21.75" customHeight="1">
      <c r="A22" s="102">
        <v>15</v>
      </c>
      <c r="B22" s="98" t="s">
        <v>215</v>
      </c>
      <c r="C22" s="103" t="s">
        <v>173</v>
      </c>
      <c r="D22" s="103" t="s">
        <v>164</v>
      </c>
      <c r="E22" s="103" t="s">
        <v>180</v>
      </c>
      <c r="F22" s="103" t="s">
        <v>216</v>
      </c>
      <c r="G22" s="99" t="s">
        <v>217</v>
      </c>
    </row>
    <row r="23" spans="1:7" s="98" customFormat="1" ht="21.75" customHeight="1">
      <c r="A23" s="102">
        <v>16</v>
      </c>
      <c r="B23" s="98" t="s">
        <v>218</v>
      </c>
      <c r="C23" s="103" t="s">
        <v>188</v>
      </c>
      <c r="D23" s="103" t="s">
        <v>164</v>
      </c>
      <c r="E23" s="103" t="s">
        <v>165</v>
      </c>
      <c r="F23" s="103" t="s">
        <v>219</v>
      </c>
      <c r="G23" s="99" t="s">
        <v>220</v>
      </c>
    </row>
    <row r="24" spans="1:7" s="98" customFormat="1" ht="21.75" customHeight="1">
      <c r="A24" s="102">
        <v>16</v>
      </c>
      <c r="B24" s="98" t="s">
        <v>221</v>
      </c>
      <c r="C24" s="103" t="s">
        <v>163</v>
      </c>
      <c r="D24" s="103" t="s">
        <v>192</v>
      </c>
      <c r="E24" s="103" t="s">
        <v>222</v>
      </c>
      <c r="F24" s="103" t="s">
        <v>193</v>
      </c>
      <c r="G24" s="99" t="s">
        <v>223</v>
      </c>
    </row>
    <row r="25" spans="1:7" s="98" customFormat="1" ht="21.75" customHeight="1">
      <c r="A25" s="102">
        <v>17</v>
      </c>
      <c r="B25" s="98" t="s">
        <v>224</v>
      </c>
      <c r="C25" s="103" t="s">
        <v>188</v>
      </c>
      <c r="D25" s="103" t="s">
        <v>149</v>
      </c>
      <c r="E25" s="103" t="s">
        <v>150</v>
      </c>
      <c r="F25" s="103" t="s">
        <v>225</v>
      </c>
      <c r="G25" s="99" t="s">
        <v>226</v>
      </c>
    </row>
    <row r="26" spans="1:7" s="98" customFormat="1" ht="21.75" customHeight="1">
      <c r="A26" s="102">
        <v>18</v>
      </c>
      <c r="B26" s="98" t="s">
        <v>227</v>
      </c>
      <c r="C26" s="103" t="s">
        <v>163</v>
      </c>
      <c r="D26" s="103" t="s">
        <v>149</v>
      </c>
      <c r="E26" s="103" t="s">
        <v>228</v>
      </c>
      <c r="F26" s="103" t="s">
        <v>216</v>
      </c>
      <c r="G26" s="99" t="s">
        <v>229</v>
      </c>
    </row>
    <row r="27" spans="1:7" s="98" customFormat="1" ht="21.75" customHeight="1">
      <c r="A27" s="102">
        <v>19</v>
      </c>
      <c r="B27" s="98" t="s">
        <v>230</v>
      </c>
      <c r="C27" s="103" t="s">
        <v>154</v>
      </c>
      <c r="D27" s="103" t="s">
        <v>149</v>
      </c>
      <c r="E27" s="103" t="s">
        <v>228</v>
      </c>
      <c r="F27" s="103" t="s">
        <v>231</v>
      </c>
      <c r="G27" s="99" t="s">
        <v>232</v>
      </c>
    </row>
    <row r="28" spans="1:7" ht="21.75" customHeight="1">
      <c r="A28" s="102">
        <v>22</v>
      </c>
      <c r="B28" s="97" t="s">
        <v>233</v>
      </c>
      <c r="C28" s="103" t="s">
        <v>234</v>
      </c>
      <c r="D28" s="103" t="s">
        <v>158</v>
      </c>
      <c r="E28" s="103" t="s">
        <v>159</v>
      </c>
      <c r="F28" s="103" t="s">
        <v>235</v>
      </c>
      <c r="G28" s="99" t="s">
        <v>236</v>
      </c>
    </row>
    <row r="29" spans="1:7" ht="21.75" customHeight="1">
      <c r="A29" s="102">
        <v>23</v>
      </c>
      <c r="B29" s="97" t="s">
        <v>237</v>
      </c>
      <c r="C29" s="103" t="s">
        <v>154</v>
      </c>
      <c r="D29" s="103" t="s">
        <v>164</v>
      </c>
      <c r="E29" s="103" t="s">
        <v>165</v>
      </c>
      <c r="F29" s="103" t="s">
        <v>238</v>
      </c>
      <c r="G29" s="99" t="s">
        <v>239</v>
      </c>
    </row>
    <row r="30" spans="1:7" ht="21.75" customHeight="1">
      <c r="A30" s="102">
        <v>24</v>
      </c>
      <c r="B30" s="97" t="s">
        <v>240</v>
      </c>
      <c r="C30" s="103" t="s">
        <v>234</v>
      </c>
      <c r="D30" s="103" t="s">
        <v>149</v>
      </c>
      <c r="E30" s="103" t="s">
        <v>150</v>
      </c>
      <c r="F30" s="103" t="s">
        <v>170</v>
      </c>
      <c r="G30" s="99" t="s">
        <v>241</v>
      </c>
    </row>
    <row r="31" spans="1:7" ht="21.75" customHeight="1">
      <c r="A31" s="102">
        <v>25</v>
      </c>
      <c r="B31" s="97" t="s">
        <v>242</v>
      </c>
      <c r="C31" s="103" t="s">
        <v>154</v>
      </c>
      <c r="D31" s="103" t="s">
        <v>192</v>
      </c>
      <c r="E31" s="103" t="s">
        <v>180</v>
      </c>
      <c r="F31" s="103" t="s">
        <v>243</v>
      </c>
      <c r="G31" s="99" t="s">
        <v>244</v>
      </c>
    </row>
    <row r="32" spans="1:7" ht="21.75" customHeight="1">
      <c r="A32" s="102">
        <v>27</v>
      </c>
      <c r="B32" s="97" t="s">
        <v>245</v>
      </c>
      <c r="C32" s="103" t="s">
        <v>169</v>
      </c>
      <c r="D32" s="103" t="s">
        <v>149</v>
      </c>
      <c r="E32" s="103" t="s">
        <v>228</v>
      </c>
      <c r="F32" s="103" t="s">
        <v>246</v>
      </c>
      <c r="G32" s="99" t="s">
        <v>247</v>
      </c>
    </row>
    <row r="33" spans="1:7" ht="21.75" customHeight="1">
      <c r="A33" s="102">
        <v>28</v>
      </c>
      <c r="B33" s="97" t="s">
        <v>248</v>
      </c>
      <c r="C33" s="103" t="s">
        <v>188</v>
      </c>
      <c r="D33" s="103" t="s">
        <v>158</v>
      </c>
      <c r="E33" s="103" t="s">
        <v>159</v>
      </c>
      <c r="F33" s="103" t="s">
        <v>249</v>
      </c>
      <c r="G33" s="99" t="s">
        <v>250</v>
      </c>
    </row>
    <row r="34" spans="1:7" ht="21.75" customHeight="1">
      <c r="A34" s="102">
        <v>29</v>
      </c>
      <c r="B34" s="97" t="s">
        <v>251</v>
      </c>
      <c r="C34" s="103" t="s">
        <v>163</v>
      </c>
      <c r="D34" s="103" t="s">
        <v>149</v>
      </c>
      <c r="E34" s="103" t="s">
        <v>228</v>
      </c>
      <c r="F34" s="103" t="s">
        <v>252</v>
      </c>
      <c r="G34" s="99" t="s">
        <v>211</v>
      </c>
    </row>
    <row r="35" spans="1:7" ht="21.75" customHeight="1">
      <c r="A35" s="102">
        <v>30</v>
      </c>
      <c r="B35" s="97" t="s">
        <v>253</v>
      </c>
      <c r="C35" s="103" t="s">
        <v>169</v>
      </c>
      <c r="D35" s="103" t="s">
        <v>149</v>
      </c>
      <c r="E35" s="103" t="s">
        <v>228</v>
      </c>
      <c r="F35" s="103" t="s">
        <v>254</v>
      </c>
      <c r="G35" s="99" t="s">
        <v>255</v>
      </c>
    </row>
    <row r="36" spans="1:7" ht="21.75" customHeight="1">
      <c r="A36" s="102">
        <v>30</v>
      </c>
      <c r="B36" s="97" t="s">
        <v>256</v>
      </c>
      <c r="C36" s="103" t="s">
        <v>154</v>
      </c>
      <c r="D36" s="103" t="s">
        <v>158</v>
      </c>
      <c r="E36" s="103" t="s">
        <v>159</v>
      </c>
      <c r="F36" s="103" t="s">
        <v>257</v>
      </c>
      <c r="G36" s="99" t="s">
        <v>258</v>
      </c>
    </row>
    <row r="37" spans="1:7" ht="21.75" customHeight="1">
      <c r="A37" s="102">
        <v>31</v>
      </c>
      <c r="B37" s="97" t="s">
        <v>259</v>
      </c>
      <c r="C37" s="103" t="s">
        <v>163</v>
      </c>
      <c r="D37" s="103" t="s">
        <v>192</v>
      </c>
      <c r="E37" s="103" t="s">
        <v>180</v>
      </c>
      <c r="F37" s="103" t="s">
        <v>231</v>
      </c>
      <c r="G37" s="99" t="s">
        <v>260</v>
      </c>
    </row>
    <row r="38" spans="1:7" ht="21.75" customHeight="1">
      <c r="A38" s="102">
        <v>32</v>
      </c>
      <c r="B38" s="97" t="s">
        <v>261</v>
      </c>
      <c r="C38" s="103" t="s">
        <v>262</v>
      </c>
      <c r="D38" s="103" t="s">
        <v>158</v>
      </c>
      <c r="E38" s="103" t="s">
        <v>263</v>
      </c>
      <c r="F38" s="103" t="s">
        <v>264</v>
      </c>
      <c r="G38" s="99" t="s">
        <v>265</v>
      </c>
    </row>
    <row r="39" spans="1:7" ht="21.75" customHeight="1">
      <c r="A39" s="102">
        <v>33</v>
      </c>
      <c r="B39" s="97" t="s">
        <v>266</v>
      </c>
      <c r="C39" s="103" t="s">
        <v>169</v>
      </c>
      <c r="D39" s="103" t="s">
        <v>192</v>
      </c>
      <c r="E39" s="103" t="s">
        <v>180</v>
      </c>
      <c r="F39" s="103" t="s">
        <v>267</v>
      </c>
      <c r="G39" s="99" t="s">
        <v>268</v>
      </c>
    </row>
    <row r="40" spans="1:7" ht="21.75" customHeight="1">
      <c r="A40" s="102">
        <v>33</v>
      </c>
      <c r="B40" s="97" t="s">
        <v>269</v>
      </c>
      <c r="C40" s="103" t="s">
        <v>270</v>
      </c>
      <c r="D40" s="103" t="s">
        <v>149</v>
      </c>
      <c r="E40" s="103" t="s">
        <v>150</v>
      </c>
      <c r="F40" s="103" t="s">
        <v>271</v>
      </c>
      <c r="G40" s="99" t="s">
        <v>272</v>
      </c>
    </row>
    <row r="41" spans="1:7" ht="21.75" customHeight="1">
      <c r="A41" s="102">
        <v>35</v>
      </c>
      <c r="B41" s="97" t="s">
        <v>273</v>
      </c>
      <c r="C41" s="103" t="s">
        <v>270</v>
      </c>
      <c r="D41" s="103" t="s">
        <v>192</v>
      </c>
      <c r="E41" s="103" t="s">
        <v>180</v>
      </c>
      <c r="F41" s="103" t="s">
        <v>274</v>
      </c>
      <c r="G41" s="99" t="s">
        <v>275</v>
      </c>
    </row>
    <row r="42" spans="1:7" ht="21.75" customHeight="1">
      <c r="A42" s="102">
        <v>36</v>
      </c>
      <c r="B42" s="97" t="s">
        <v>276</v>
      </c>
      <c r="C42" s="103" t="s">
        <v>163</v>
      </c>
      <c r="D42" s="103" t="s">
        <v>149</v>
      </c>
      <c r="E42" s="103" t="s">
        <v>150</v>
      </c>
      <c r="F42" s="103" t="s">
        <v>210</v>
      </c>
      <c r="G42" s="99" t="s">
        <v>277</v>
      </c>
    </row>
    <row r="43" spans="1:7" ht="21.75" customHeight="1">
      <c r="A43" s="102">
        <v>37</v>
      </c>
      <c r="B43" s="97" t="s">
        <v>278</v>
      </c>
      <c r="C43" s="103" t="s">
        <v>270</v>
      </c>
      <c r="D43" s="103" t="s">
        <v>192</v>
      </c>
      <c r="E43" s="103" t="s">
        <v>180</v>
      </c>
      <c r="F43" s="103" t="s">
        <v>279</v>
      </c>
      <c r="G43" s="99" t="s">
        <v>280</v>
      </c>
    </row>
    <row r="44" spans="1:7" ht="21.75" customHeight="1">
      <c r="A44" s="102">
        <v>38</v>
      </c>
      <c r="B44" s="97" t="s">
        <v>281</v>
      </c>
      <c r="C44" s="103" t="s">
        <v>270</v>
      </c>
      <c r="D44" s="103" t="s">
        <v>158</v>
      </c>
      <c r="E44" s="103" t="s">
        <v>159</v>
      </c>
      <c r="F44" s="103" t="s">
        <v>282</v>
      </c>
      <c r="G44" s="99" t="s">
        <v>283</v>
      </c>
    </row>
    <row r="45" spans="1:7" ht="21.75" customHeight="1">
      <c r="A45" s="102">
        <v>39</v>
      </c>
      <c r="B45" s="97" t="s">
        <v>284</v>
      </c>
      <c r="C45" s="103" t="s">
        <v>270</v>
      </c>
      <c r="D45" s="103" t="s">
        <v>158</v>
      </c>
      <c r="E45" s="103" t="s">
        <v>159</v>
      </c>
      <c r="F45" s="103" t="s">
        <v>193</v>
      </c>
      <c r="G45" s="99" t="s">
        <v>285</v>
      </c>
    </row>
    <row r="46" spans="1:7" ht="21.75" customHeight="1">
      <c r="A46" s="102">
        <v>41</v>
      </c>
      <c r="B46" s="97" t="s">
        <v>286</v>
      </c>
      <c r="C46" s="103" t="s">
        <v>287</v>
      </c>
      <c r="D46" s="103" t="s">
        <v>164</v>
      </c>
      <c r="E46" s="103" t="s">
        <v>165</v>
      </c>
      <c r="F46" s="103" t="s">
        <v>288</v>
      </c>
      <c r="G46" s="99" t="s">
        <v>289</v>
      </c>
    </row>
    <row r="47" spans="1:7" ht="21.75" customHeight="1">
      <c r="A47" s="102">
        <v>42</v>
      </c>
      <c r="B47" s="97" t="s">
        <v>290</v>
      </c>
      <c r="C47" s="103" t="s">
        <v>287</v>
      </c>
      <c r="D47" s="103" t="s">
        <v>158</v>
      </c>
      <c r="E47" s="103" t="s">
        <v>159</v>
      </c>
      <c r="F47" s="103" t="s">
        <v>291</v>
      </c>
      <c r="G47" s="99" t="s">
        <v>292</v>
      </c>
    </row>
    <row r="48" spans="1:7" ht="21.75" customHeight="1">
      <c r="A48" s="102">
        <v>43</v>
      </c>
      <c r="B48" s="97" t="s">
        <v>293</v>
      </c>
      <c r="C48" s="103" t="s">
        <v>294</v>
      </c>
      <c r="D48" s="103" t="s">
        <v>149</v>
      </c>
      <c r="E48" s="103" t="s">
        <v>228</v>
      </c>
      <c r="F48" s="103" t="s">
        <v>295</v>
      </c>
      <c r="G48" s="99" t="s">
        <v>296</v>
      </c>
    </row>
    <row r="49" spans="1:7" ht="21.75" customHeight="1">
      <c r="A49" s="102">
        <v>43</v>
      </c>
      <c r="B49" s="97" t="s">
        <v>297</v>
      </c>
      <c r="C49" s="103" t="s">
        <v>270</v>
      </c>
      <c r="D49" s="103" t="s">
        <v>158</v>
      </c>
      <c r="E49" s="103" t="s">
        <v>159</v>
      </c>
      <c r="F49" s="103" t="s">
        <v>298</v>
      </c>
      <c r="G49" s="99" t="s">
        <v>299</v>
      </c>
    </row>
    <row r="50" spans="1:7" ht="21.75" customHeight="1">
      <c r="A50" s="102">
        <v>44</v>
      </c>
      <c r="B50" s="97" t="s">
        <v>300</v>
      </c>
      <c r="C50" s="103" t="s">
        <v>270</v>
      </c>
      <c r="D50" s="103" t="s">
        <v>164</v>
      </c>
      <c r="E50" s="103" t="s">
        <v>165</v>
      </c>
      <c r="F50" s="103" t="s">
        <v>301</v>
      </c>
      <c r="G50" s="99" t="s">
        <v>302</v>
      </c>
    </row>
    <row r="51" spans="1:7" ht="21.75" customHeight="1">
      <c r="A51" s="102">
        <v>44</v>
      </c>
      <c r="B51" s="97" t="s">
        <v>303</v>
      </c>
      <c r="C51" s="103" t="s">
        <v>294</v>
      </c>
      <c r="D51" s="103" t="s">
        <v>158</v>
      </c>
      <c r="E51" s="103" t="s">
        <v>228</v>
      </c>
      <c r="F51" s="103" t="s">
        <v>304</v>
      </c>
      <c r="G51" s="99" t="s">
        <v>182</v>
      </c>
    </row>
    <row r="52" spans="1:7" ht="21.75" customHeight="1">
      <c r="A52" s="102">
        <v>45</v>
      </c>
      <c r="B52" s="97" t="s">
        <v>305</v>
      </c>
      <c r="C52" s="103" t="s">
        <v>270</v>
      </c>
      <c r="D52" s="103" t="s">
        <v>149</v>
      </c>
      <c r="E52" s="103" t="s">
        <v>228</v>
      </c>
      <c r="F52" s="103" t="s">
        <v>306</v>
      </c>
      <c r="G52" s="99" t="s">
        <v>171</v>
      </c>
    </row>
    <row r="53" spans="1:7" ht="21.75" customHeight="1">
      <c r="A53" s="102">
        <v>46</v>
      </c>
      <c r="B53" s="97" t="s">
        <v>307</v>
      </c>
      <c r="C53" s="103" t="s">
        <v>270</v>
      </c>
      <c r="D53" s="103" t="s">
        <v>149</v>
      </c>
      <c r="E53" s="103" t="s">
        <v>228</v>
      </c>
      <c r="F53" s="103" t="s">
        <v>308</v>
      </c>
      <c r="G53" s="99" t="s">
        <v>309</v>
      </c>
    </row>
    <row r="54" spans="1:7" ht="21.75" customHeight="1">
      <c r="A54" s="102">
        <v>46</v>
      </c>
      <c r="B54" s="97" t="s">
        <v>310</v>
      </c>
      <c r="C54" s="103" t="s">
        <v>294</v>
      </c>
      <c r="D54" s="103" t="s">
        <v>164</v>
      </c>
      <c r="E54" s="103" t="s">
        <v>180</v>
      </c>
      <c r="F54" s="103" t="s">
        <v>311</v>
      </c>
      <c r="G54" s="99" t="s">
        <v>312</v>
      </c>
    </row>
    <row r="55" spans="1:7" ht="21.75" customHeight="1">
      <c r="A55" s="102">
        <v>47</v>
      </c>
      <c r="B55" s="97" t="s">
        <v>313</v>
      </c>
      <c r="C55" s="103" t="s">
        <v>154</v>
      </c>
      <c r="D55" s="103" t="s">
        <v>164</v>
      </c>
      <c r="E55" s="103" t="s">
        <v>180</v>
      </c>
      <c r="F55" s="103" t="s">
        <v>314</v>
      </c>
      <c r="G55" s="99" t="s">
        <v>315</v>
      </c>
    </row>
    <row r="56" spans="1:7" ht="21.75" customHeight="1">
      <c r="A56" s="102">
        <v>48</v>
      </c>
      <c r="B56" s="97" t="s">
        <v>316</v>
      </c>
      <c r="C56" s="103" t="s">
        <v>270</v>
      </c>
      <c r="D56" s="103" t="s">
        <v>149</v>
      </c>
      <c r="E56" s="103" t="s">
        <v>228</v>
      </c>
      <c r="F56" s="103" t="s">
        <v>317</v>
      </c>
      <c r="G56" s="99" t="s">
        <v>318</v>
      </c>
    </row>
    <row r="57" spans="1:7" ht="21.75" customHeight="1">
      <c r="A57" s="102">
        <v>48</v>
      </c>
      <c r="B57" s="97" t="s">
        <v>319</v>
      </c>
      <c r="C57" s="103" t="s">
        <v>294</v>
      </c>
      <c r="D57" s="103" t="s">
        <v>192</v>
      </c>
      <c r="E57" s="103" t="s">
        <v>180</v>
      </c>
      <c r="F57" s="103" t="s">
        <v>320</v>
      </c>
      <c r="G57" s="99" t="s">
        <v>321</v>
      </c>
    </row>
    <row r="58" spans="1:7" ht="21.75" customHeight="1">
      <c r="A58" s="102">
        <v>49</v>
      </c>
      <c r="B58" s="97" t="s">
        <v>322</v>
      </c>
      <c r="C58" s="103" t="s">
        <v>294</v>
      </c>
      <c r="D58" s="103" t="s">
        <v>192</v>
      </c>
      <c r="E58" s="103" t="s">
        <v>180</v>
      </c>
      <c r="F58" s="103" t="s">
        <v>323</v>
      </c>
      <c r="G58" s="99" t="s">
        <v>324</v>
      </c>
    </row>
    <row r="59" spans="1:7" ht="21.75" customHeight="1">
      <c r="A59" s="102">
        <v>50</v>
      </c>
      <c r="B59" s="97" t="s">
        <v>325</v>
      </c>
      <c r="C59" s="103" t="s">
        <v>270</v>
      </c>
      <c r="D59" s="103" t="s">
        <v>192</v>
      </c>
      <c r="E59" s="103" t="s">
        <v>165</v>
      </c>
      <c r="F59" s="103" t="s">
        <v>326</v>
      </c>
      <c r="G59" s="99" t="s">
        <v>285</v>
      </c>
    </row>
    <row r="60" spans="1:7" ht="21.75" customHeight="1">
      <c r="A60" s="102">
        <v>51</v>
      </c>
      <c r="B60" s="97" t="s">
        <v>327</v>
      </c>
      <c r="C60" s="103" t="s">
        <v>270</v>
      </c>
      <c r="D60" s="103" t="s">
        <v>192</v>
      </c>
      <c r="E60" s="103" t="s">
        <v>180</v>
      </c>
      <c r="F60" s="103" t="s">
        <v>328</v>
      </c>
      <c r="G60" s="99" t="s">
        <v>289</v>
      </c>
    </row>
    <row r="61" spans="1:7" ht="21.75" customHeight="1">
      <c r="A61" s="102">
        <v>52</v>
      </c>
      <c r="B61" s="97" t="s">
        <v>329</v>
      </c>
      <c r="C61" s="103" t="s">
        <v>270</v>
      </c>
      <c r="D61" s="103" t="s">
        <v>164</v>
      </c>
      <c r="E61" s="103" t="s">
        <v>165</v>
      </c>
      <c r="F61" s="103" t="s">
        <v>330</v>
      </c>
      <c r="G61" s="99" t="s">
        <v>331</v>
      </c>
    </row>
    <row r="62" spans="1:7" ht="21.75" customHeight="1">
      <c r="A62" s="102">
        <v>53</v>
      </c>
      <c r="B62" s="97" t="s">
        <v>332</v>
      </c>
      <c r="C62" s="103" t="s">
        <v>287</v>
      </c>
      <c r="D62" s="103" t="s">
        <v>149</v>
      </c>
      <c r="E62" s="103" t="s">
        <v>228</v>
      </c>
      <c r="F62" s="103" t="s">
        <v>333</v>
      </c>
      <c r="G62" s="99" t="s">
        <v>334</v>
      </c>
    </row>
    <row r="63" spans="1:7" ht="21.75" customHeight="1">
      <c r="A63" s="102">
        <v>54</v>
      </c>
      <c r="B63" s="97" t="s">
        <v>335</v>
      </c>
      <c r="C63" s="103" t="s">
        <v>336</v>
      </c>
      <c r="D63" s="103" t="s">
        <v>192</v>
      </c>
      <c r="E63" s="103" t="s">
        <v>159</v>
      </c>
      <c r="F63" s="103" t="s">
        <v>337</v>
      </c>
      <c r="G63" s="99" t="s">
        <v>338</v>
      </c>
    </row>
    <row r="64" spans="1:7" ht="21.75" customHeight="1">
      <c r="A64" s="102">
        <v>55</v>
      </c>
      <c r="B64" s="97" t="s">
        <v>339</v>
      </c>
      <c r="C64" s="103" t="s">
        <v>148</v>
      </c>
      <c r="D64" s="103" t="s">
        <v>149</v>
      </c>
      <c r="E64" s="103" t="s">
        <v>150</v>
      </c>
      <c r="F64" s="103" t="s">
        <v>340</v>
      </c>
      <c r="G64" s="99" t="s">
        <v>341</v>
      </c>
    </row>
    <row r="65" spans="1:7" ht="21.75" customHeight="1">
      <c r="A65" s="102">
        <v>55</v>
      </c>
      <c r="B65" s="97" t="s">
        <v>342</v>
      </c>
      <c r="C65" s="103" t="s">
        <v>270</v>
      </c>
      <c r="D65" s="103" t="s">
        <v>149</v>
      </c>
      <c r="E65" s="103" t="s">
        <v>150</v>
      </c>
      <c r="F65" s="103" t="s">
        <v>193</v>
      </c>
      <c r="G65" s="99" t="s">
        <v>241</v>
      </c>
    </row>
    <row r="66" spans="1:7" ht="21.75" customHeight="1">
      <c r="A66" s="102">
        <v>56</v>
      </c>
      <c r="B66" s="97" t="s">
        <v>343</v>
      </c>
      <c r="C66" s="103" t="s">
        <v>344</v>
      </c>
      <c r="D66" s="103" t="s">
        <v>164</v>
      </c>
      <c r="E66" s="103" t="s">
        <v>165</v>
      </c>
      <c r="F66" s="103" t="s">
        <v>345</v>
      </c>
      <c r="G66" s="99" t="s">
        <v>346</v>
      </c>
    </row>
    <row r="67" spans="1:7" ht="21.75" customHeight="1">
      <c r="A67" s="102">
        <v>57</v>
      </c>
      <c r="B67" s="97" t="s">
        <v>347</v>
      </c>
      <c r="C67" s="103" t="s">
        <v>262</v>
      </c>
      <c r="D67" s="103" t="s">
        <v>158</v>
      </c>
      <c r="E67" s="103" t="s">
        <v>159</v>
      </c>
      <c r="F67" s="103" t="s">
        <v>348</v>
      </c>
      <c r="G67" s="99" t="s">
        <v>349</v>
      </c>
    </row>
    <row r="68" spans="1:7" ht="21.75" customHeight="1">
      <c r="A68" s="102">
        <v>58</v>
      </c>
      <c r="B68" s="97" t="s">
        <v>350</v>
      </c>
      <c r="C68" s="103" t="s">
        <v>287</v>
      </c>
      <c r="D68" s="103" t="s">
        <v>192</v>
      </c>
      <c r="E68" s="103" t="s">
        <v>180</v>
      </c>
      <c r="F68" s="103" t="s">
        <v>351</v>
      </c>
      <c r="G68" s="99" t="s">
        <v>312</v>
      </c>
    </row>
    <row r="69" spans="1:7" ht="21.75" customHeight="1">
      <c r="A69" s="102">
        <v>60</v>
      </c>
      <c r="B69" s="97" t="s">
        <v>352</v>
      </c>
      <c r="C69" s="103" t="s">
        <v>353</v>
      </c>
      <c r="D69" s="103" t="s">
        <v>192</v>
      </c>
      <c r="E69" s="103" t="s">
        <v>180</v>
      </c>
      <c r="F69" s="103" t="s">
        <v>354</v>
      </c>
      <c r="G69" s="99" t="s">
        <v>355</v>
      </c>
    </row>
    <row r="70" spans="1:7" ht="21.75" customHeight="1">
      <c r="A70" s="102">
        <v>61</v>
      </c>
      <c r="B70" s="97" t="s">
        <v>356</v>
      </c>
      <c r="C70" s="103" t="s">
        <v>357</v>
      </c>
      <c r="D70" s="103" t="s">
        <v>158</v>
      </c>
      <c r="E70" s="103" t="s">
        <v>159</v>
      </c>
      <c r="F70" s="103" t="s">
        <v>358</v>
      </c>
      <c r="G70" s="99" t="s">
        <v>359</v>
      </c>
    </row>
    <row r="71" spans="1:7" ht="21.75" customHeight="1">
      <c r="A71" s="102">
        <v>63</v>
      </c>
      <c r="B71" s="97" t="s">
        <v>360</v>
      </c>
      <c r="C71" s="103" t="s">
        <v>336</v>
      </c>
      <c r="D71" s="103" t="s">
        <v>192</v>
      </c>
      <c r="E71" s="103" t="s">
        <v>180</v>
      </c>
      <c r="F71" s="103" t="s">
        <v>361</v>
      </c>
      <c r="G71" s="99" t="s">
        <v>362</v>
      </c>
    </row>
    <row r="72" spans="1:7" ht="21.75" customHeight="1">
      <c r="A72" s="102">
        <v>64</v>
      </c>
      <c r="B72" s="97" t="s">
        <v>363</v>
      </c>
      <c r="C72" s="103" t="s">
        <v>287</v>
      </c>
      <c r="D72" s="103" t="s">
        <v>158</v>
      </c>
      <c r="E72" s="103" t="s">
        <v>159</v>
      </c>
      <c r="F72" s="103" t="s">
        <v>364</v>
      </c>
      <c r="G72" s="99" t="s">
        <v>365</v>
      </c>
    </row>
    <row r="73" spans="1:7" ht="21.75" customHeight="1">
      <c r="A73" s="102">
        <v>64</v>
      </c>
      <c r="B73" s="97" t="s">
        <v>366</v>
      </c>
      <c r="C73" s="103" t="s">
        <v>357</v>
      </c>
      <c r="D73" s="103" t="s">
        <v>149</v>
      </c>
      <c r="E73" s="103" t="s">
        <v>150</v>
      </c>
      <c r="F73" s="103" t="s">
        <v>361</v>
      </c>
      <c r="G73" s="99" t="s">
        <v>367</v>
      </c>
    </row>
    <row r="74" spans="1:7" ht="21.75" customHeight="1">
      <c r="A74" s="102">
        <v>65</v>
      </c>
      <c r="B74" s="97" t="s">
        <v>368</v>
      </c>
      <c r="C74" s="103" t="s">
        <v>270</v>
      </c>
      <c r="D74" s="103" t="s">
        <v>164</v>
      </c>
      <c r="E74" s="103" t="s">
        <v>222</v>
      </c>
      <c r="F74" s="103" t="s">
        <v>369</v>
      </c>
      <c r="G74" s="99" t="s">
        <v>318</v>
      </c>
    </row>
    <row r="75" spans="1:7" ht="21.75" customHeight="1">
      <c r="A75" s="102">
        <v>67</v>
      </c>
      <c r="B75" s="97" t="s">
        <v>370</v>
      </c>
      <c r="C75" s="103" t="s">
        <v>148</v>
      </c>
      <c r="D75" s="103" t="s">
        <v>149</v>
      </c>
      <c r="E75" s="103" t="s">
        <v>228</v>
      </c>
      <c r="F75" s="103" t="s">
        <v>371</v>
      </c>
      <c r="G75" s="99" t="s">
        <v>372</v>
      </c>
    </row>
    <row r="76" spans="1:7" ht="21.75" customHeight="1">
      <c r="A76" s="102">
        <v>68</v>
      </c>
      <c r="B76" s="97" t="s">
        <v>373</v>
      </c>
      <c r="C76" s="103" t="s">
        <v>287</v>
      </c>
      <c r="D76" s="103" t="s">
        <v>158</v>
      </c>
      <c r="E76" s="103" t="s">
        <v>228</v>
      </c>
      <c r="F76" s="103" t="s">
        <v>374</v>
      </c>
      <c r="G76" s="99" t="s">
        <v>375</v>
      </c>
    </row>
    <row r="77" spans="1:7" ht="21.75" customHeight="1">
      <c r="A77" s="102">
        <v>68</v>
      </c>
      <c r="B77" s="97" t="s">
        <v>376</v>
      </c>
      <c r="C77" s="103" t="s">
        <v>377</v>
      </c>
      <c r="D77" s="103" t="s">
        <v>149</v>
      </c>
      <c r="E77" s="103" t="s">
        <v>150</v>
      </c>
      <c r="F77" s="103" t="s">
        <v>378</v>
      </c>
      <c r="G77" s="99" t="s">
        <v>379</v>
      </c>
    </row>
    <row r="78" spans="1:7" ht="21.75" customHeight="1">
      <c r="A78" s="102">
        <v>70</v>
      </c>
      <c r="B78" s="97" t="s">
        <v>380</v>
      </c>
      <c r="C78" s="103" t="s">
        <v>148</v>
      </c>
      <c r="D78" s="103" t="s">
        <v>149</v>
      </c>
      <c r="E78" s="103" t="s">
        <v>228</v>
      </c>
      <c r="F78" s="103" t="s">
        <v>381</v>
      </c>
      <c r="G78" s="99" t="s">
        <v>382</v>
      </c>
    </row>
    <row r="79" spans="1:7" ht="21.75" customHeight="1">
      <c r="A79" s="102">
        <v>71</v>
      </c>
      <c r="B79" s="97" t="s">
        <v>383</v>
      </c>
      <c r="C79" s="103" t="s">
        <v>353</v>
      </c>
      <c r="D79" s="103" t="s">
        <v>158</v>
      </c>
      <c r="E79" s="103" t="s">
        <v>159</v>
      </c>
      <c r="F79" s="103" t="s">
        <v>384</v>
      </c>
      <c r="G79" s="99" t="s">
        <v>385</v>
      </c>
    </row>
    <row r="80" spans="1:7" ht="21.75" customHeight="1">
      <c r="A80" s="102">
        <v>72</v>
      </c>
      <c r="B80" s="97" t="s">
        <v>386</v>
      </c>
      <c r="C80" s="103" t="s">
        <v>353</v>
      </c>
      <c r="D80" s="103" t="s">
        <v>164</v>
      </c>
      <c r="E80" s="103" t="s">
        <v>165</v>
      </c>
      <c r="F80" s="103" t="s">
        <v>387</v>
      </c>
      <c r="G80" s="99" t="s">
        <v>388</v>
      </c>
    </row>
    <row r="81" spans="1:7" ht="21.75" customHeight="1">
      <c r="A81" s="102">
        <v>73</v>
      </c>
      <c r="B81" s="97" t="s">
        <v>389</v>
      </c>
      <c r="C81" s="103" t="s">
        <v>148</v>
      </c>
      <c r="D81" s="103" t="s">
        <v>192</v>
      </c>
      <c r="E81" s="103" t="s">
        <v>180</v>
      </c>
      <c r="F81" s="103" t="s">
        <v>390</v>
      </c>
      <c r="G81" s="99" t="s">
        <v>391</v>
      </c>
    </row>
    <row r="82" spans="1:7" ht="21.75" customHeight="1">
      <c r="A82" s="102">
        <v>74</v>
      </c>
      <c r="B82" s="97" t="s">
        <v>392</v>
      </c>
      <c r="C82" s="103" t="s">
        <v>336</v>
      </c>
      <c r="D82" s="103" t="s">
        <v>164</v>
      </c>
      <c r="E82" s="103" t="s">
        <v>180</v>
      </c>
      <c r="F82" s="103" t="s">
        <v>393</v>
      </c>
      <c r="G82" s="99" t="s">
        <v>394</v>
      </c>
    </row>
    <row r="83" spans="1:7" ht="21.75" customHeight="1">
      <c r="A83" s="102">
        <v>75</v>
      </c>
      <c r="B83" s="97" t="s">
        <v>395</v>
      </c>
      <c r="C83" s="103" t="s">
        <v>287</v>
      </c>
      <c r="D83" s="103" t="s">
        <v>192</v>
      </c>
      <c r="E83" s="103" t="s">
        <v>180</v>
      </c>
      <c r="F83" s="103" t="s">
        <v>396</v>
      </c>
      <c r="G83" s="99" t="s">
        <v>397</v>
      </c>
    </row>
    <row r="84" spans="1:7" ht="21.75" customHeight="1">
      <c r="A84" s="102">
        <v>76</v>
      </c>
      <c r="B84" s="97" t="s">
        <v>398</v>
      </c>
      <c r="C84" s="103" t="s">
        <v>336</v>
      </c>
      <c r="D84" s="103" t="s">
        <v>158</v>
      </c>
      <c r="E84" s="103" t="s">
        <v>159</v>
      </c>
      <c r="F84" s="103" t="s">
        <v>399</v>
      </c>
      <c r="G84" s="99" t="s">
        <v>400</v>
      </c>
    </row>
    <row r="85" spans="1:7" ht="21.75" customHeight="1">
      <c r="A85" s="102">
        <v>77</v>
      </c>
      <c r="B85" s="97" t="s">
        <v>401</v>
      </c>
      <c r="C85" s="103" t="s">
        <v>353</v>
      </c>
      <c r="D85" s="103" t="s">
        <v>158</v>
      </c>
      <c r="E85" s="103" t="s">
        <v>159</v>
      </c>
      <c r="F85" s="103" t="s">
        <v>402</v>
      </c>
      <c r="G85" s="99" t="s">
        <v>403</v>
      </c>
    </row>
    <row r="86" spans="1:7" ht="21.75" customHeight="1">
      <c r="A86" s="102">
        <v>78</v>
      </c>
      <c r="B86" s="97" t="s">
        <v>404</v>
      </c>
      <c r="C86" s="103" t="s">
        <v>353</v>
      </c>
      <c r="D86" s="103" t="s">
        <v>192</v>
      </c>
      <c r="E86" s="103" t="s">
        <v>180</v>
      </c>
      <c r="F86" s="103" t="s">
        <v>405</v>
      </c>
      <c r="G86" s="99" t="s">
        <v>406</v>
      </c>
    </row>
    <row r="87" spans="1:7" ht="21.75" customHeight="1">
      <c r="A87" s="102">
        <v>79</v>
      </c>
      <c r="B87" s="97" t="s">
        <v>407</v>
      </c>
      <c r="C87" s="103" t="s">
        <v>336</v>
      </c>
      <c r="D87" s="103" t="s">
        <v>158</v>
      </c>
      <c r="E87" s="103" t="s">
        <v>159</v>
      </c>
      <c r="F87" s="103" t="s">
        <v>408</v>
      </c>
      <c r="G87" s="99" t="s">
        <v>409</v>
      </c>
    </row>
    <row r="88" spans="1:7" ht="21.75" customHeight="1">
      <c r="A88" s="102">
        <v>80</v>
      </c>
      <c r="B88" s="97" t="s">
        <v>410</v>
      </c>
      <c r="C88" s="103" t="s">
        <v>188</v>
      </c>
      <c r="D88" s="103" t="s">
        <v>158</v>
      </c>
      <c r="E88" s="103" t="s">
        <v>159</v>
      </c>
      <c r="F88" s="103" t="s">
        <v>166</v>
      </c>
      <c r="G88" s="99" t="s">
        <v>411</v>
      </c>
    </row>
    <row r="89" spans="1:7" ht="21.75" customHeight="1">
      <c r="A89" s="102">
        <v>81</v>
      </c>
      <c r="B89" s="97" t="s">
        <v>412</v>
      </c>
      <c r="C89" s="103" t="s">
        <v>184</v>
      </c>
      <c r="D89" s="103" t="s">
        <v>158</v>
      </c>
      <c r="E89" s="103" t="s">
        <v>159</v>
      </c>
      <c r="F89" s="103" t="s">
        <v>413</v>
      </c>
      <c r="G89" s="99" t="s">
        <v>178</v>
      </c>
    </row>
    <row r="90" spans="1:7" ht="21.75" customHeight="1">
      <c r="A90" s="102">
        <v>82</v>
      </c>
      <c r="B90" s="97" t="s">
        <v>414</v>
      </c>
      <c r="C90" s="103" t="s">
        <v>188</v>
      </c>
      <c r="D90" s="103" t="s">
        <v>164</v>
      </c>
      <c r="E90" s="103" t="s">
        <v>165</v>
      </c>
      <c r="F90" s="103" t="s">
        <v>415</v>
      </c>
      <c r="G90" s="99" t="s">
        <v>416</v>
      </c>
    </row>
    <row r="91" spans="1:7" ht="21.75" customHeight="1">
      <c r="A91" s="102">
        <v>83</v>
      </c>
      <c r="B91" s="97" t="s">
        <v>417</v>
      </c>
      <c r="C91" s="103" t="s">
        <v>287</v>
      </c>
      <c r="D91" s="103" t="s">
        <v>149</v>
      </c>
      <c r="E91" s="103" t="s">
        <v>228</v>
      </c>
      <c r="F91" s="103" t="s">
        <v>418</v>
      </c>
      <c r="G91" s="99" t="s">
        <v>419</v>
      </c>
    </row>
    <row r="92" spans="1:7" ht="21.75" customHeight="1">
      <c r="A92" s="102">
        <v>84</v>
      </c>
      <c r="B92" s="97" t="s">
        <v>420</v>
      </c>
      <c r="C92" s="103" t="s">
        <v>184</v>
      </c>
      <c r="D92" s="103" t="s">
        <v>149</v>
      </c>
      <c r="E92" s="103" t="s">
        <v>228</v>
      </c>
      <c r="F92" s="103" t="s">
        <v>421</v>
      </c>
      <c r="G92" s="99" t="s">
        <v>422</v>
      </c>
    </row>
    <row r="93" spans="1:7" ht="21.75" customHeight="1">
      <c r="A93" s="102">
        <v>85</v>
      </c>
      <c r="B93" s="97" t="s">
        <v>423</v>
      </c>
      <c r="C93" s="103" t="s">
        <v>344</v>
      </c>
      <c r="D93" s="103" t="s">
        <v>149</v>
      </c>
      <c r="E93" s="103" t="s">
        <v>150</v>
      </c>
      <c r="F93" s="103" t="s">
        <v>361</v>
      </c>
      <c r="G93" s="99" t="s">
        <v>424</v>
      </c>
    </row>
    <row r="94" spans="1:7" ht="21.75" customHeight="1">
      <c r="A94" s="102">
        <v>86</v>
      </c>
      <c r="B94" s="97" t="s">
        <v>425</v>
      </c>
      <c r="C94" s="103" t="s">
        <v>184</v>
      </c>
      <c r="D94" s="103" t="s">
        <v>192</v>
      </c>
      <c r="E94" s="103" t="s">
        <v>222</v>
      </c>
      <c r="F94" s="103" t="s">
        <v>426</v>
      </c>
      <c r="G94" s="99" t="s">
        <v>427</v>
      </c>
    </row>
    <row r="95" spans="1:7" ht="21.75" customHeight="1">
      <c r="A95" s="102">
        <v>87</v>
      </c>
      <c r="B95" s="97" t="s">
        <v>428</v>
      </c>
      <c r="C95" s="103" t="s">
        <v>188</v>
      </c>
      <c r="D95" s="103" t="s">
        <v>164</v>
      </c>
      <c r="E95" s="103" t="s">
        <v>165</v>
      </c>
      <c r="F95" s="103" t="s">
        <v>429</v>
      </c>
      <c r="G95" s="99" t="s">
        <v>430</v>
      </c>
    </row>
    <row r="96" spans="1:7" ht="21.75" customHeight="1">
      <c r="A96" s="102">
        <v>87</v>
      </c>
      <c r="B96" s="97" t="s">
        <v>431</v>
      </c>
      <c r="C96" s="103" t="s">
        <v>287</v>
      </c>
      <c r="D96" s="103" t="s">
        <v>149</v>
      </c>
      <c r="E96" s="103" t="s">
        <v>150</v>
      </c>
      <c r="F96" s="103" t="s">
        <v>432</v>
      </c>
      <c r="G96" s="99" t="s">
        <v>433</v>
      </c>
    </row>
    <row r="97" spans="1:7" ht="21.75" customHeight="1">
      <c r="A97" s="102">
        <v>88</v>
      </c>
      <c r="B97" s="97" t="s">
        <v>434</v>
      </c>
      <c r="C97" s="103" t="s">
        <v>184</v>
      </c>
      <c r="D97" s="103" t="s">
        <v>149</v>
      </c>
      <c r="E97" s="103" t="s">
        <v>150</v>
      </c>
      <c r="F97" s="103" t="s">
        <v>435</v>
      </c>
      <c r="G97" s="99" t="s">
        <v>436</v>
      </c>
    </row>
    <row r="98" spans="1:7" ht="21.75" customHeight="1">
      <c r="A98" s="102">
        <v>89</v>
      </c>
      <c r="B98" s="97" t="s">
        <v>437</v>
      </c>
      <c r="C98" s="103" t="s">
        <v>184</v>
      </c>
      <c r="D98" s="103" t="s">
        <v>192</v>
      </c>
      <c r="E98" s="103" t="s">
        <v>180</v>
      </c>
      <c r="F98" s="103" t="s">
        <v>438</v>
      </c>
      <c r="G98" s="99" t="s">
        <v>439</v>
      </c>
    </row>
    <row r="99" spans="1:7" ht="21.75" customHeight="1">
      <c r="A99" s="102">
        <v>90</v>
      </c>
      <c r="B99" s="97" t="s">
        <v>440</v>
      </c>
      <c r="C99" s="103" t="s">
        <v>287</v>
      </c>
      <c r="D99" s="103" t="s">
        <v>149</v>
      </c>
      <c r="E99" s="103" t="s">
        <v>150</v>
      </c>
      <c r="F99" s="103" t="s">
        <v>435</v>
      </c>
      <c r="G99" s="99" t="s">
        <v>441</v>
      </c>
    </row>
    <row r="100" spans="1:7" ht="21.75" customHeight="1">
      <c r="A100" s="102">
        <v>91</v>
      </c>
      <c r="B100" s="97" t="s">
        <v>442</v>
      </c>
      <c r="C100" s="103" t="s">
        <v>344</v>
      </c>
      <c r="D100" s="103" t="s">
        <v>164</v>
      </c>
      <c r="E100" s="103" t="s">
        <v>165</v>
      </c>
      <c r="F100" s="103" t="s">
        <v>443</v>
      </c>
      <c r="G100" s="99" t="s">
        <v>444</v>
      </c>
    </row>
    <row r="101" spans="1:7" ht="21.75" customHeight="1">
      <c r="A101" s="102">
        <v>92</v>
      </c>
      <c r="B101" s="97" t="s">
        <v>445</v>
      </c>
      <c r="C101" s="103" t="s">
        <v>262</v>
      </c>
      <c r="D101" s="103" t="s">
        <v>149</v>
      </c>
      <c r="E101" s="103" t="s">
        <v>228</v>
      </c>
      <c r="F101" s="103" t="s">
        <v>446</v>
      </c>
      <c r="G101" s="99" t="s">
        <v>447</v>
      </c>
    </row>
    <row r="102" spans="1:7" ht="21.75" customHeight="1">
      <c r="A102" s="102">
        <v>92</v>
      </c>
      <c r="B102" s="97" t="s">
        <v>448</v>
      </c>
      <c r="C102" s="103" t="s">
        <v>287</v>
      </c>
      <c r="D102" s="103" t="s">
        <v>158</v>
      </c>
      <c r="E102" s="103" t="s">
        <v>159</v>
      </c>
      <c r="F102" s="103" t="s">
        <v>449</v>
      </c>
      <c r="G102" s="99" t="s">
        <v>450</v>
      </c>
    </row>
    <row r="103" spans="1:7" ht="21.75" customHeight="1">
      <c r="A103" s="102">
        <v>93</v>
      </c>
      <c r="B103" s="97" t="s">
        <v>451</v>
      </c>
      <c r="C103" s="103" t="s">
        <v>344</v>
      </c>
      <c r="D103" s="103" t="s">
        <v>149</v>
      </c>
      <c r="E103" s="103" t="s">
        <v>150</v>
      </c>
      <c r="F103" s="103" t="s">
        <v>452</v>
      </c>
      <c r="G103" s="99" t="s">
        <v>453</v>
      </c>
    </row>
    <row r="104" spans="1:7" ht="21.75" customHeight="1">
      <c r="A104" s="102">
        <v>93</v>
      </c>
      <c r="B104" s="97" t="s">
        <v>454</v>
      </c>
      <c r="C104" s="103" t="s">
        <v>455</v>
      </c>
      <c r="D104" s="103" t="s">
        <v>164</v>
      </c>
      <c r="E104" s="103" t="s">
        <v>222</v>
      </c>
      <c r="F104" s="103" t="s">
        <v>456</v>
      </c>
      <c r="G104" s="99" t="s">
        <v>457</v>
      </c>
    </row>
    <row r="105" spans="1:7" ht="21.75" customHeight="1">
      <c r="A105" s="102">
        <v>94</v>
      </c>
      <c r="B105" s="97" t="s">
        <v>458</v>
      </c>
      <c r="C105" s="103" t="s">
        <v>344</v>
      </c>
      <c r="D105" s="103" t="s">
        <v>158</v>
      </c>
      <c r="E105" s="103" t="s">
        <v>159</v>
      </c>
      <c r="F105" s="103" t="s">
        <v>459</v>
      </c>
      <c r="G105" s="99" t="s">
        <v>292</v>
      </c>
    </row>
    <row r="106" spans="1:7" ht="21.75" customHeight="1">
      <c r="A106" s="102">
        <v>95</v>
      </c>
      <c r="B106" s="97" t="s">
        <v>460</v>
      </c>
      <c r="C106" s="103" t="s">
        <v>344</v>
      </c>
      <c r="D106" s="103" t="s">
        <v>164</v>
      </c>
      <c r="E106" s="103" t="s">
        <v>165</v>
      </c>
      <c r="F106" s="103" t="s">
        <v>461</v>
      </c>
      <c r="G106" s="99" t="s">
        <v>462</v>
      </c>
    </row>
    <row r="107" spans="1:7" ht="21.75" customHeight="1">
      <c r="A107" s="102">
        <v>95</v>
      </c>
      <c r="B107" s="97" t="s">
        <v>463</v>
      </c>
      <c r="C107" s="103" t="s">
        <v>464</v>
      </c>
      <c r="D107" s="103" t="s">
        <v>149</v>
      </c>
      <c r="E107" s="103" t="s">
        <v>228</v>
      </c>
      <c r="F107" s="103" t="s">
        <v>465</v>
      </c>
      <c r="G107" s="99" t="s">
        <v>220</v>
      </c>
    </row>
    <row r="108" spans="1:7" ht="21.75" customHeight="1">
      <c r="A108" s="102">
        <v>96</v>
      </c>
      <c r="B108" s="97" t="s">
        <v>466</v>
      </c>
      <c r="C108" s="103" t="s">
        <v>262</v>
      </c>
      <c r="D108" s="103" t="s">
        <v>164</v>
      </c>
      <c r="E108" s="103" t="s">
        <v>180</v>
      </c>
      <c r="F108" s="103" t="s">
        <v>467</v>
      </c>
      <c r="G108" s="99" t="s">
        <v>468</v>
      </c>
    </row>
    <row r="109" spans="1:7" ht="21.75" customHeight="1">
      <c r="A109" s="102">
        <v>97</v>
      </c>
      <c r="B109" s="97" t="s">
        <v>469</v>
      </c>
      <c r="C109" s="103" t="s">
        <v>344</v>
      </c>
      <c r="D109" s="103" t="s">
        <v>192</v>
      </c>
      <c r="E109" s="103" t="s">
        <v>180</v>
      </c>
      <c r="F109" s="103" t="s">
        <v>470</v>
      </c>
      <c r="G109" s="99" t="s">
        <v>471</v>
      </c>
    </row>
    <row r="110" spans="1:7" ht="21.75" customHeight="1">
      <c r="A110" s="102">
        <v>98</v>
      </c>
      <c r="B110" s="97" t="s">
        <v>472</v>
      </c>
      <c r="C110" s="103" t="s">
        <v>204</v>
      </c>
      <c r="D110" s="103" t="s">
        <v>192</v>
      </c>
      <c r="E110" s="103" t="s">
        <v>180</v>
      </c>
      <c r="F110" s="103" t="s">
        <v>473</v>
      </c>
      <c r="G110" s="99" t="s">
        <v>474</v>
      </c>
    </row>
    <row r="111" spans="1:7" ht="21.75" customHeight="1">
      <c r="A111" s="102">
        <v>98</v>
      </c>
      <c r="B111" s="97" t="s">
        <v>475</v>
      </c>
      <c r="C111" s="103" t="s">
        <v>344</v>
      </c>
      <c r="D111" s="103" t="s">
        <v>192</v>
      </c>
      <c r="E111" s="103" t="s">
        <v>180</v>
      </c>
      <c r="F111" s="103" t="s">
        <v>476</v>
      </c>
      <c r="G111" s="99" t="s">
        <v>477</v>
      </c>
    </row>
    <row r="112" spans="1:7" ht="21.75" customHeight="1">
      <c r="A112" s="102">
        <v>99</v>
      </c>
      <c r="B112" s="97" t="s">
        <v>478</v>
      </c>
      <c r="C112" s="103" t="s">
        <v>262</v>
      </c>
      <c r="D112" s="103" t="s">
        <v>158</v>
      </c>
      <c r="E112" s="103" t="s">
        <v>228</v>
      </c>
      <c r="F112" s="103" t="s">
        <v>479</v>
      </c>
      <c r="G112" s="99" t="s">
        <v>480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12"/>
  <sheetViews>
    <sheetView showGridLines="0" workbookViewId="0">
      <selection activeCell="D14" sqref="D14"/>
    </sheetView>
  </sheetViews>
  <sheetFormatPr defaultRowHeight="21.75" customHeight="1"/>
  <cols>
    <col min="1" max="1" width="8.85546875" style="96" customWidth="1"/>
    <col min="2" max="2" width="25.85546875" style="96" customWidth="1"/>
    <col min="3" max="5" width="9.140625" style="96" customWidth="1"/>
    <col min="6" max="6" width="13.140625" style="96" customWidth="1"/>
    <col min="7" max="7" width="55.5703125" style="96" customWidth="1"/>
    <col min="8" max="16384" width="9.140625" style="97"/>
  </cols>
  <sheetData>
    <row r="1" spans="1:9" s="98" customFormat="1" ht="21.75" customHeight="1">
      <c r="A1" s="95" t="s">
        <v>497</v>
      </c>
      <c r="B1" s="96"/>
      <c r="C1" s="96"/>
      <c r="D1" s="96"/>
      <c r="E1" s="96"/>
      <c r="F1" s="96"/>
      <c r="G1" s="96"/>
      <c r="H1" s="97"/>
      <c r="I1" s="97"/>
    </row>
    <row r="2" spans="1:9" s="98" customFormat="1" ht="21.75" customHeight="1">
      <c r="A2" s="96"/>
      <c r="B2" s="96"/>
      <c r="C2" s="96"/>
      <c r="D2" s="96"/>
      <c r="E2" s="96"/>
      <c r="F2" s="96"/>
      <c r="G2" s="96"/>
    </row>
    <row r="3" spans="1:9" s="98" customFormat="1" ht="21.75" customHeight="1">
      <c r="A3" s="99"/>
      <c r="B3" s="100" t="s">
        <v>141</v>
      </c>
      <c r="C3" s="101" t="s">
        <v>142</v>
      </c>
      <c r="D3" s="101" t="s">
        <v>143</v>
      </c>
      <c r="E3" s="101" t="s">
        <v>144</v>
      </c>
      <c r="F3" s="101" t="s">
        <v>145</v>
      </c>
      <c r="G3" s="100" t="s">
        <v>146</v>
      </c>
    </row>
    <row r="4" spans="1:9" s="98" customFormat="1" ht="21.75" customHeight="1">
      <c r="A4" s="102">
        <v>0</v>
      </c>
      <c r="B4" s="98" t="s">
        <v>147</v>
      </c>
      <c r="C4" s="103" t="s">
        <v>148</v>
      </c>
      <c r="D4" s="103" t="s">
        <v>149</v>
      </c>
      <c r="E4" s="103" t="s">
        <v>150</v>
      </c>
      <c r="F4" s="103" t="s">
        <v>151</v>
      </c>
      <c r="G4" s="99" t="s">
        <v>152</v>
      </c>
    </row>
    <row r="5" spans="1:9" s="98" customFormat="1" ht="21.75" customHeight="1">
      <c r="A5" s="102">
        <v>1</v>
      </c>
      <c r="B5" s="98" t="s">
        <v>153</v>
      </c>
      <c r="C5" s="103" t="s">
        <v>154</v>
      </c>
      <c r="D5" s="103" t="s">
        <v>149</v>
      </c>
      <c r="E5" s="103" t="s">
        <v>150</v>
      </c>
      <c r="F5" s="103" t="s">
        <v>155</v>
      </c>
      <c r="G5" s="99" t="s">
        <v>156</v>
      </c>
    </row>
    <row r="6" spans="1:9" s="98" customFormat="1" ht="21.75" customHeight="1">
      <c r="A6" s="102">
        <v>2</v>
      </c>
      <c r="B6" s="98" t="s">
        <v>157</v>
      </c>
      <c r="C6" s="103" t="s">
        <v>154</v>
      </c>
      <c r="D6" s="103" t="s">
        <v>158</v>
      </c>
      <c r="E6" s="103" t="s">
        <v>159</v>
      </c>
      <c r="F6" s="103" t="s">
        <v>160</v>
      </c>
      <c r="G6" s="99" t="s">
        <v>161</v>
      </c>
    </row>
    <row r="7" spans="1:9" s="98" customFormat="1" ht="21.75" customHeight="1">
      <c r="A7" s="102">
        <v>3</v>
      </c>
      <c r="B7" s="98" t="s">
        <v>162</v>
      </c>
      <c r="C7" s="103" t="s">
        <v>163</v>
      </c>
      <c r="D7" s="103" t="s">
        <v>164</v>
      </c>
      <c r="E7" s="103" t="s">
        <v>165</v>
      </c>
      <c r="F7" s="103" t="s">
        <v>166</v>
      </c>
      <c r="G7" s="99" t="s">
        <v>167</v>
      </c>
    </row>
    <row r="8" spans="1:9" s="98" customFormat="1" ht="21.75" customHeight="1">
      <c r="A8" s="102">
        <v>4</v>
      </c>
      <c r="B8" s="98" t="s">
        <v>168</v>
      </c>
      <c r="C8" s="103" t="s">
        <v>169</v>
      </c>
      <c r="D8" s="103" t="s">
        <v>158</v>
      </c>
      <c r="E8" s="103" t="s">
        <v>159</v>
      </c>
      <c r="F8" s="103" t="s">
        <v>170</v>
      </c>
      <c r="G8" s="99" t="s">
        <v>171</v>
      </c>
    </row>
    <row r="9" spans="1:9" s="98" customFormat="1" ht="21.75" customHeight="1">
      <c r="A9" s="102">
        <v>5</v>
      </c>
      <c r="B9" s="98" t="s">
        <v>172</v>
      </c>
      <c r="C9" s="103" t="s">
        <v>173</v>
      </c>
      <c r="D9" s="103" t="s">
        <v>149</v>
      </c>
      <c r="E9" s="103" t="s">
        <v>150</v>
      </c>
      <c r="F9" s="103" t="s">
        <v>174</v>
      </c>
      <c r="G9" s="99" t="s">
        <v>175</v>
      </c>
    </row>
    <row r="10" spans="1:9" s="98" customFormat="1" ht="21.75" customHeight="1">
      <c r="A10" s="102">
        <v>6</v>
      </c>
      <c r="B10" s="98" t="s">
        <v>176</v>
      </c>
      <c r="C10" s="103" t="s">
        <v>173</v>
      </c>
      <c r="D10" s="103" t="s">
        <v>158</v>
      </c>
      <c r="E10" s="103" t="s">
        <v>159</v>
      </c>
      <c r="F10" s="103" t="s">
        <v>177</v>
      </c>
      <c r="G10" s="99" t="s">
        <v>178</v>
      </c>
    </row>
    <row r="11" spans="1:9" s="98" customFormat="1" ht="21.75" customHeight="1">
      <c r="A11" s="102">
        <v>6</v>
      </c>
      <c r="B11" s="98" t="s">
        <v>179</v>
      </c>
      <c r="C11" s="103" t="s">
        <v>163</v>
      </c>
      <c r="D11" s="103" t="s">
        <v>164</v>
      </c>
      <c r="E11" s="103" t="s">
        <v>180</v>
      </c>
      <c r="F11" s="103" t="s">
        <v>181</v>
      </c>
      <c r="G11" s="99" t="s">
        <v>182</v>
      </c>
    </row>
    <row r="12" spans="1:9" s="98" customFormat="1" ht="21.75" customHeight="1">
      <c r="A12" s="102">
        <v>7</v>
      </c>
      <c r="B12" s="98" t="s">
        <v>183</v>
      </c>
      <c r="C12" s="103" t="s">
        <v>184</v>
      </c>
      <c r="D12" s="103" t="s">
        <v>149</v>
      </c>
      <c r="E12" s="103" t="s">
        <v>150</v>
      </c>
      <c r="F12" s="103" t="s">
        <v>185</v>
      </c>
      <c r="G12" s="99" t="s">
        <v>186</v>
      </c>
    </row>
    <row r="13" spans="1:9" s="98" customFormat="1" ht="21.75" customHeight="1">
      <c r="A13" s="102">
        <v>8</v>
      </c>
      <c r="B13" s="98" t="s">
        <v>187</v>
      </c>
      <c r="C13" s="103" t="s">
        <v>188</v>
      </c>
      <c r="D13" s="103" t="s">
        <v>158</v>
      </c>
      <c r="E13" s="103" t="s">
        <v>159</v>
      </c>
      <c r="F13" s="103" t="s">
        <v>189</v>
      </c>
      <c r="G13" s="99" t="s">
        <v>190</v>
      </c>
    </row>
    <row r="14" spans="1:9" s="98" customFormat="1" ht="21.75" customHeight="1">
      <c r="A14" s="102">
        <v>9</v>
      </c>
      <c r="B14" s="98" t="s">
        <v>191</v>
      </c>
      <c r="C14" s="103" t="s">
        <v>163</v>
      </c>
      <c r="D14" s="103" t="s">
        <v>192</v>
      </c>
      <c r="E14" s="103" t="s">
        <v>180</v>
      </c>
      <c r="F14" s="103" t="s">
        <v>193</v>
      </c>
      <c r="G14" s="99" t="s">
        <v>156</v>
      </c>
    </row>
    <row r="15" spans="1:9" s="98" customFormat="1" ht="21.75" customHeight="1">
      <c r="A15" s="102">
        <v>10</v>
      </c>
      <c r="B15" s="98" t="s">
        <v>194</v>
      </c>
      <c r="C15" s="103" t="s">
        <v>154</v>
      </c>
      <c r="D15" s="103" t="s">
        <v>149</v>
      </c>
      <c r="E15" s="103" t="s">
        <v>150</v>
      </c>
      <c r="F15" s="103" t="s">
        <v>195</v>
      </c>
      <c r="G15" s="99" t="s">
        <v>196</v>
      </c>
    </row>
    <row r="16" spans="1:9" s="98" customFormat="1" ht="21.75" customHeight="1">
      <c r="A16" s="102">
        <v>11</v>
      </c>
      <c r="B16" s="98" t="s">
        <v>197</v>
      </c>
      <c r="C16" s="103" t="s">
        <v>173</v>
      </c>
      <c r="D16" s="103" t="s">
        <v>149</v>
      </c>
      <c r="E16" s="103" t="s">
        <v>150</v>
      </c>
      <c r="F16" s="103" t="s">
        <v>198</v>
      </c>
      <c r="G16" s="99" t="s">
        <v>186</v>
      </c>
    </row>
    <row r="17" spans="1:7" s="98" customFormat="1" ht="18.75">
      <c r="A17" s="102">
        <v>12</v>
      </c>
      <c r="B17" s="98" t="s">
        <v>199</v>
      </c>
      <c r="C17" s="103" t="s">
        <v>188</v>
      </c>
      <c r="D17" s="103" t="s">
        <v>149</v>
      </c>
      <c r="E17" s="103" t="s">
        <v>200</v>
      </c>
      <c r="F17" s="103" t="s">
        <v>201</v>
      </c>
      <c r="G17" s="99" t="s">
        <v>202</v>
      </c>
    </row>
    <row r="18" spans="1:7" s="98" customFormat="1" ht="18.75">
      <c r="A18" s="102">
        <v>13</v>
      </c>
      <c r="B18" s="98" t="s">
        <v>203</v>
      </c>
      <c r="C18" s="103" t="s">
        <v>204</v>
      </c>
      <c r="D18" s="103" t="s">
        <v>158</v>
      </c>
      <c r="E18" s="103" t="s">
        <v>159</v>
      </c>
      <c r="F18" s="103" t="s">
        <v>205</v>
      </c>
      <c r="G18" s="99" t="s">
        <v>206</v>
      </c>
    </row>
    <row r="19" spans="1:7" s="98" customFormat="1" ht="18.75">
      <c r="A19" s="102">
        <v>13</v>
      </c>
      <c r="B19" s="98" t="s">
        <v>207</v>
      </c>
      <c r="C19" s="103" t="s">
        <v>188</v>
      </c>
      <c r="D19" s="103" t="s">
        <v>149</v>
      </c>
      <c r="E19" s="103" t="s">
        <v>150</v>
      </c>
      <c r="F19" s="103" t="s">
        <v>208</v>
      </c>
      <c r="G19" s="99" t="s">
        <v>182</v>
      </c>
    </row>
    <row r="20" spans="1:7" s="98" customFormat="1" ht="18.75">
      <c r="A20" s="102">
        <v>14</v>
      </c>
      <c r="B20" s="98" t="s">
        <v>209</v>
      </c>
      <c r="C20" s="103" t="s">
        <v>173</v>
      </c>
      <c r="D20" s="103" t="s">
        <v>164</v>
      </c>
      <c r="E20" s="103" t="s">
        <v>165</v>
      </c>
      <c r="F20" s="103" t="s">
        <v>210</v>
      </c>
      <c r="G20" s="99" t="s">
        <v>211</v>
      </c>
    </row>
    <row r="21" spans="1:7" s="98" customFormat="1" ht="18.75">
      <c r="A21" s="102">
        <v>15</v>
      </c>
      <c r="B21" s="98" t="s">
        <v>212</v>
      </c>
      <c r="C21" s="103" t="s">
        <v>188</v>
      </c>
      <c r="D21" s="103" t="s">
        <v>149</v>
      </c>
      <c r="E21" s="103" t="s">
        <v>150</v>
      </c>
      <c r="F21" s="103" t="s">
        <v>213</v>
      </c>
      <c r="G21" s="99" t="s">
        <v>214</v>
      </c>
    </row>
    <row r="22" spans="1:7" s="98" customFormat="1" ht="18.75">
      <c r="A22" s="102">
        <v>15</v>
      </c>
      <c r="B22" s="98" t="s">
        <v>215</v>
      </c>
      <c r="C22" s="103" t="s">
        <v>173</v>
      </c>
      <c r="D22" s="103" t="s">
        <v>164</v>
      </c>
      <c r="E22" s="103" t="s">
        <v>180</v>
      </c>
      <c r="F22" s="103" t="s">
        <v>216</v>
      </c>
      <c r="G22" s="99" t="s">
        <v>217</v>
      </c>
    </row>
    <row r="23" spans="1:7" s="98" customFormat="1" ht="18.75">
      <c r="A23" s="102">
        <v>16</v>
      </c>
      <c r="B23" s="98" t="s">
        <v>218</v>
      </c>
      <c r="C23" s="103" t="s">
        <v>188</v>
      </c>
      <c r="D23" s="103" t="s">
        <v>164</v>
      </c>
      <c r="E23" s="103" t="s">
        <v>165</v>
      </c>
      <c r="F23" s="103" t="s">
        <v>219</v>
      </c>
      <c r="G23" s="99" t="s">
        <v>220</v>
      </c>
    </row>
    <row r="24" spans="1:7" s="98" customFormat="1" ht="18.75">
      <c r="A24" s="102">
        <v>16</v>
      </c>
      <c r="B24" s="98" t="s">
        <v>221</v>
      </c>
      <c r="C24" s="103" t="s">
        <v>163</v>
      </c>
      <c r="D24" s="103" t="s">
        <v>192</v>
      </c>
      <c r="E24" s="103" t="s">
        <v>222</v>
      </c>
      <c r="F24" s="103" t="s">
        <v>193</v>
      </c>
      <c r="G24" s="99" t="s">
        <v>223</v>
      </c>
    </row>
    <row r="25" spans="1:7" s="98" customFormat="1" ht="18.75">
      <c r="A25" s="102">
        <v>17</v>
      </c>
      <c r="B25" s="98" t="s">
        <v>224</v>
      </c>
      <c r="C25" s="103" t="s">
        <v>188</v>
      </c>
      <c r="D25" s="103" t="s">
        <v>149</v>
      </c>
      <c r="E25" s="103" t="s">
        <v>150</v>
      </c>
      <c r="F25" s="103" t="s">
        <v>225</v>
      </c>
      <c r="G25" s="99" t="s">
        <v>226</v>
      </c>
    </row>
    <row r="26" spans="1:7" s="98" customFormat="1" ht="18.75">
      <c r="A26" s="102">
        <v>18</v>
      </c>
      <c r="B26" s="98" t="s">
        <v>227</v>
      </c>
      <c r="C26" s="103" t="s">
        <v>163</v>
      </c>
      <c r="D26" s="103" t="s">
        <v>149</v>
      </c>
      <c r="E26" s="103" t="s">
        <v>228</v>
      </c>
      <c r="F26" s="103" t="s">
        <v>216</v>
      </c>
      <c r="G26" s="99" t="s">
        <v>229</v>
      </c>
    </row>
    <row r="27" spans="1:7" s="98" customFormat="1" ht="18.75">
      <c r="A27" s="102">
        <v>19</v>
      </c>
      <c r="B27" s="98" t="s">
        <v>230</v>
      </c>
      <c r="C27" s="103" t="s">
        <v>154</v>
      </c>
      <c r="D27" s="103" t="s">
        <v>149</v>
      </c>
      <c r="E27" s="103" t="s">
        <v>228</v>
      </c>
      <c r="F27" s="103" t="s">
        <v>231</v>
      </c>
      <c r="G27" s="99" t="s">
        <v>232</v>
      </c>
    </row>
    <row r="28" spans="1:7" ht="15.75">
      <c r="A28" s="102">
        <v>22</v>
      </c>
      <c r="B28" s="97" t="s">
        <v>233</v>
      </c>
      <c r="C28" s="103" t="s">
        <v>234</v>
      </c>
      <c r="D28" s="103" t="s">
        <v>158</v>
      </c>
      <c r="E28" s="103" t="s">
        <v>159</v>
      </c>
      <c r="F28" s="103" t="s">
        <v>235</v>
      </c>
      <c r="G28" s="99" t="s">
        <v>236</v>
      </c>
    </row>
    <row r="29" spans="1:7" ht="15.75">
      <c r="A29" s="102">
        <v>23</v>
      </c>
      <c r="B29" s="97" t="s">
        <v>237</v>
      </c>
      <c r="C29" s="103" t="s">
        <v>154</v>
      </c>
      <c r="D29" s="103" t="s">
        <v>164</v>
      </c>
      <c r="E29" s="103" t="s">
        <v>165</v>
      </c>
      <c r="F29" s="103" t="s">
        <v>238</v>
      </c>
      <c r="G29" s="99" t="s">
        <v>239</v>
      </c>
    </row>
    <row r="30" spans="1:7" ht="15.75">
      <c r="A30" s="102">
        <v>24</v>
      </c>
      <c r="B30" s="97" t="s">
        <v>240</v>
      </c>
      <c r="C30" s="103" t="s">
        <v>234</v>
      </c>
      <c r="D30" s="103" t="s">
        <v>149</v>
      </c>
      <c r="E30" s="103" t="s">
        <v>150</v>
      </c>
      <c r="F30" s="103" t="s">
        <v>170</v>
      </c>
      <c r="G30" s="99" t="s">
        <v>241</v>
      </c>
    </row>
    <row r="31" spans="1:7" ht="15.75">
      <c r="A31" s="102">
        <v>25</v>
      </c>
      <c r="B31" s="97" t="s">
        <v>242</v>
      </c>
      <c r="C31" s="103" t="s">
        <v>154</v>
      </c>
      <c r="D31" s="103" t="s">
        <v>192</v>
      </c>
      <c r="E31" s="103" t="s">
        <v>180</v>
      </c>
      <c r="F31" s="103" t="s">
        <v>243</v>
      </c>
      <c r="G31" s="99" t="s">
        <v>244</v>
      </c>
    </row>
    <row r="32" spans="1:7" ht="15.75">
      <c r="A32" s="102">
        <v>27</v>
      </c>
      <c r="B32" s="97" t="s">
        <v>245</v>
      </c>
      <c r="C32" s="103" t="s">
        <v>169</v>
      </c>
      <c r="D32" s="103" t="s">
        <v>149</v>
      </c>
      <c r="E32" s="103" t="s">
        <v>228</v>
      </c>
      <c r="F32" s="103" t="s">
        <v>246</v>
      </c>
      <c r="G32" s="99" t="s">
        <v>247</v>
      </c>
    </row>
    <row r="33" spans="1:7" ht="15.75">
      <c r="A33" s="102">
        <v>28</v>
      </c>
      <c r="B33" s="97" t="s">
        <v>248</v>
      </c>
      <c r="C33" s="103" t="s">
        <v>188</v>
      </c>
      <c r="D33" s="103" t="s">
        <v>158</v>
      </c>
      <c r="E33" s="103" t="s">
        <v>159</v>
      </c>
      <c r="F33" s="103" t="s">
        <v>249</v>
      </c>
      <c r="G33" s="99" t="s">
        <v>250</v>
      </c>
    </row>
    <row r="34" spans="1:7" ht="15.75">
      <c r="A34" s="102">
        <v>29</v>
      </c>
      <c r="B34" s="97" t="s">
        <v>251</v>
      </c>
      <c r="C34" s="103" t="s">
        <v>163</v>
      </c>
      <c r="D34" s="103" t="s">
        <v>149</v>
      </c>
      <c r="E34" s="103" t="s">
        <v>228</v>
      </c>
      <c r="F34" s="103" t="s">
        <v>252</v>
      </c>
      <c r="G34" s="99" t="s">
        <v>211</v>
      </c>
    </row>
    <row r="35" spans="1:7" ht="15.75">
      <c r="A35" s="102">
        <v>30</v>
      </c>
      <c r="B35" s="97" t="s">
        <v>253</v>
      </c>
      <c r="C35" s="103" t="s">
        <v>169</v>
      </c>
      <c r="D35" s="103" t="s">
        <v>149</v>
      </c>
      <c r="E35" s="103" t="s">
        <v>228</v>
      </c>
      <c r="F35" s="103" t="s">
        <v>254</v>
      </c>
      <c r="G35" s="99" t="s">
        <v>255</v>
      </c>
    </row>
    <row r="36" spans="1:7" ht="15.75">
      <c r="A36" s="102">
        <v>30</v>
      </c>
      <c r="B36" s="97" t="s">
        <v>256</v>
      </c>
      <c r="C36" s="103" t="s">
        <v>154</v>
      </c>
      <c r="D36" s="103" t="s">
        <v>158</v>
      </c>
      <c r="E36" s="103" t="s">
        <v>159</v>
      </c>
      <c r="F36" s="103" t="s">
        <v>257</v>
      </c>
      <c r="G36" s="99" t="s">
        <v>258</v>
      </c>
    </row>
    <row r="37" spans="1:7" ht="15.75">
      <c r="A37" s="102">
        <v>31</v>
      </c>
      <c r="B37" s="97" t="s">
        <v>259</v>
      </c>
      <c r="C37" s="103" t="s">
        <v>163</v>
      </c>
      <c r="D37" s="103" t="s">
        <v>192</v>
      </c>
      <c r="E37" s="103" t="s">
        <v>180</v>
      </c>
      <c r="F37" s="103" t="s">
        <v>231</v>
      </c>
      <c r="G37" s="99" t="s">
        <v>260</v>
      </c>
    </row>
    <row r="38" spans="1:7" ht="15.75">
      <c r="A38" s="102">
        <v>32</v>
      </c>
      <c r="B38" s="97" t="s">
        <v>261</v>
      </c>
      <c r="C38" s="103" t="s">
        <v>262</v>
      </c>
      <c r="D38" s="103" t="s">
        <v>158</v>
      </c>
      <c r="E38" s="103" t="s">
        <v>263</v>
      </c>
      <c r="F38" s="103" t="s">
        <v>264</v>
      </c>
      <c r="G38" s="99" t="s">
        <v>265</v>
      </c>
    </row>
    <row r="39" spans="1:7" ht="15.75">
      <c r="A39" s="102">
        <v>33</v>
      </c>
      <c r="B39" s="97" t="s">
        <v>266</v>
      </c>
      <c r="C39" s="103" t="s">
        <v>169</v>
      </c>
      <c r="D39" s="103" t="s">
        <v>192</v>
      </c>
      <c r="E39" s="103" t="s">
        <v>180</v>
      </c>
      <c r="F39" s="103" t="s">
        <v>267</v>
      </c>
      <c r="G39" s="99" t="s">
        <v>268</v>
      </c>
    </row>
    <row r="40" spans="1:7" ht="15.75">
      <c r="A40" s="102">
        <v>33</v>
      </c>
      <c r="B40" s="97" t="s">
        <v>269</v>
      </c>
      <c r="C40" s="103" t="s">
        <v>270</v>
      </c>
      <c r="D40" s="103" t="s">
        <v>149</v>
      </c>
      <c r="E40" s="103" t="s">
        <v>150</v>
      </c>
      <c r="F40" s="103" t="s">
        <v>271</v>
      </c>
      <c r="G40" s="99" t="s">
        <v>272</v>
      </c>
    </row>
    <row r="41" spans="1:7" ht="15.75">
      <c r="A41" s="102">
        <v>35</v>
      </c>
      <c r="B41" s="97" t="s">
        <v>273</v>
      </c>
      <c r="C41" s="103" t="s">
        <v>270</v>
      </c>
      <c r="D41" s="103" t="s">
        <v>192</v>
      </c>
      <c r="E41" s="103" t="s">
        <v>180</v>
      </c>
      <c r="F41" s="103" t="s">
        <v>274</v>
      </c>
      <c r="G41" s="99" t="s">
        <v>275</v>
      </c>
    </row>
    <row r="42" spans="1:7" ht="15.75">
      <c r="A42" s="102">
        <v>36</v>
      </c>
      <c r="B42" s="97" t="s">
        <v>276</v>
      </c>
      <c r="C42" s="103" t="s">
        <v>163</v>
      </c>
      <c r="D42" s="103" t="s">
        <v>149</v>
      </c>
      <c r="E42" s="103" t="s">
        <v>150</v>
      </c>
      <c r="F42" s="103" t="s">
        <v>210</v>
      </c>
      <c r="G42" s="99" t="s">
        <v>277</v>
      </c>
    </row>
    <row r="43" spans="1:7" ht="15.75">
      <c r="A43" s="102">
        <v>37</v>
      </c>
      <c r="B43" s="97" t="s">
        <v>278</v>
      </c>
      <c r="C43" s="103" t="s">
        <v>270</v>
      </c>
      <c r="D43" s="103" t="s">
        <v>192</v>
      </c>
      <c r="E43" s="103" t="s">
        <v>180</v>
      </c>
      <c r="F43" s="103" t="s">
        <v>279</v>
      </c>
      <c r="G43" s="99" t="s">
        <v>280</v>
      </c>
    </row>
    <row r="44" spans="1:7" ht="15.75">
      <c r="A44" s="102">
        <v>38</v>
      </c>
      <c r="B44" s="97" t="s">
        <v>281</v>
      </c>
      <c r="C44" s="103" t="s">
        <v>270</v>
      </c>
      <c r="D44" s="103" t="s">
        <v>158</v>
      </c>
      <c r="E44" s="103" t="s">
        <v>159</v>
      </c>
      <c r="F44" s="103" t="s">
        <v>282</v>
      </c>
      <c r="G44" s="99" t="s">
        <v>283</v>
      </c>
    </row>
    <row r="45" spans="1:7" ht="15.75">
      <c r="A45" s="102">
        <v>39</v>
      </c>
      <c r="B45" s="97" t="s">
        <v>284</v>
      </c>
      <c r="C45" s="103" t="s">
        <v>270</v>
      </c>
      <c r="D45" s="103" t="s">
        <v>158</v>
      </c>
      <c r="E45" s="103" t="s">
        <v>159</v>
      </c>
      <c r="F45" s="103" t="s">
        <v>193</v>
      </c>
      <c r="G45" s="99" t="s">
        <v>285</v>
      </c>
    </row>
    <row r="46" spans="1:7" ht="15.75">
      <c r="A46" s="102">
        <v>41</v>
      </c>
      <c r="B46" s="97" t="s">
        <v>286</v>
      </c>
      <c r="C46" s="103" t="s">
        <v>287</v>
      </c>
      <c r="D46" s="103" t="s">
        <v>164</v>
      </c>
      <c r="E46" s="103" t="s">
        <v>165</v>
      </c>
      <c r="F46" s="103" t="s">
        <v>288</v>
      </c>
      <c r="G46" s="99" t="s">
        <v>289</v>
      </c>
    </row>
    <row r="47" spans="1:7" ht="15.75">
      <c r="A47" s="102">
        <v>42</v>
      </c>
      <c r="B47" s="97" t="s">
        <v>290</v>
      </c>
      <c r="C47" s="103" t="s">
        <v>287</v>
      </c>
      <c r="D47" s="103" t="s">
        <v>158</v>
      </c>
      <c r="E47" s="103" t="s">
        <v>159</v>
      </c>
      <c r="F47" s="103" t="s">
        <v>291</v>
      </c>
      <c r="G47" s="99" t="s">
        <v>292</v>
      </c>
    </row>
    <row r="48" spans="1:7" ht="15.75">
      <c r="A48" s="102">
        <v>43</v>
      </c>
      <c r="B48" s="97" t="s">
        <v>293</v>
      </c>
      <c r="C48" s="103" t="s">
        <v>294</v>
      </c>
      <c r="D48" s="103" t="s">
        <v>149</v>
      </c>
      <c r="E48" s="103" t="s">
        <v>228</v>
      </c>
      <c r="F48" s="103" t="s">
        <v>295</v>
      </c>
      <c r="G48" s="99" t="s">
        <v>296</v>
      </c>
    </row>
    <row r="49" spans="1:7" ht="15.75">
      <c r="A49" s="102">
        <v>43</v>
      </c>
      <c r="B49" s="97" t="s">
        <v>297</v>
      </c>
      <c r="C49" s="103" t="s">
        <v>270</v>
      </c>
      <c r="D49" s="103" t="s">
        <v>158</v>
      </c>
      <c r="E49" s="103" t="s">
        <v>159</v>
      </c>
      <c r="F49" s="103" t="s">
        <v>298</v>
      </c>
      <c r="G49" s="99" t="s">
        <v>299</v>
      </c>
    </row>
    <row r="50" spans="1:7" ht="15.75">
      <c r="A50" s="102">
        <v>44</v>
      </c>
      <c r="B50" s="97" t="s">
        <v>300</v>
      </c>
      <c r="C50" s="103" t="s">
        <v>270</v>
      </c>
      <c r="D50" s="103" t="s">
        <v>164</v>
      </c>
      <c r="E50" s="103" t="s">
        <v>165</v>
      </c>
      <c r="F50" s="103" t="s">
        <v>301</v>
      </c>
      <c r="G50" s="99" t="s">
        <v>302</v>
      </c>
    </row>
    <row r="51" spans="1:7" ht="15.75">
      <c r="A51" s="102">
        <v>44</v>
      </c>
      <c r="B51" s="97" t="s">
        <v>303</v>
      </c>
      <c r="C51" s="103" t="s">
        <v>294</v>
      </c>
      <c r="D51" s="103" t="s">
        <v>158</v>
      </c>
      <c r="E51" s="103" t="s">
        <v>228</v>
      </c>
      <c r="F51" s="103" t="s">
        <v>304</v>
      </c>
      <c r="G51" s="99" t="s">
        <v>182</v>
      </c>
    </row>
    <row r="52" spans="1:7" ht="15.75">
      <c r="A52" s="102">
        <v>45</v>
      </c>
      <c r="B52" s="97" t="s">
        <v>305</v>
      </c>
      <c r="C52" s="103" t="s">
        <v>270</v>
      </c>
      <c r="D52" s="103" t="s">
        <v>149</v>
      </c>
      <c r="E52" s="103" t="s">
        <v>228</v>
      </c>
      <c r="F52" s="103" t="s">
        <v>306</v>
      </c>
      <c r="G52" s="99" t="s">
        <v>171</v>
      </c>
    </row>
    <row r="53" spans="1:7" ht="15.75">
      <c r="A53" s="102">
        <v>46</v>
      </c>
      <c r="B53" s="97" t="s">
        <v>307</v>
      </c>
      <c r="C53" s="103" t="s">
        <v>270</v>
      </c>
      <c r="D53" s="103" t="s">
        <v>149</v>
      </c>
      <c r="E53" s="103" t="s">
        <v>228</v>
      </c>
      <c r="F53" s="103" t="s">
        <v>308</v>
      </c>
      <c r="G53" s="99" t="s">
        <v>309</v>
      </c>
    </row>
    <row r="54" spans="1:7" ht="15.75">
      <c r="A54" s="102">
        <v>46</v>
      </c>
      <c r="B54" s="97" t="s">
        <v>310</v>
      </c>
      <c r="C54" s="103" t="s">
        <v>294</v>
      </c>
      <c r="D54" s="103" t="s">
        <v>164</v>
      </c>
      <c r="E54" s="103" t="s">
        <v>180</v>
      </c>
      <c r="F54" s="103" t="s">
        <v>311</v>
      </c>
      <c r="G54" s="99" t="s">
        <v>312</v>
      </c>
    </row>
    <row r="55" spans="1:7" ht="15.75">
      <c r="A55" s="102">
        <v>47</v>
      </c>
      <c r="B55" s="97" t="s">
        <v>313</v>
      </c>
      <c r="C55" s="103" t="s">
        <v>154</v>
      </c>
      <c r="D55" s="103" t="s">
        <v>164</v>
      </c>
      <c r="E55" s="103" t="s">
        <v>180</v>
      </c>
      <c r="F55" s="103" t="s">
        <v>314</v>
      </c>
      <c r="G55" s="99" t="s">
        <v>315</v>
      </c>
    </row>
    <row r="56" spans="1:7" ht="15.75">
      <c r="A56" s="102">
        <v>48</v>
      </c>
      <c r="B56" s="97" t="s">
        <v>316</v>
      </c>
      <c r="C56" s="103" t="s">
        <v>270</v>
      </c>
      <c r="D56" s="103" t="s">
        <v>149</v>
      </c>
      <c r="E56" s="103" t="s">
        <v>228</v>
      </c>
      <c r="F56" s="103" t="s">
        <v>317</v>
      </c>
      <c r="G56" s="99" t="s">
        <v>318</v>
      </c>
    </row>
    <row r="57" spans="1:7" ht="15.75">
      <c r="A57" s="102">
        <v>48</v>
      </c>
      <c r="B57" s="97" t="s">
        <v>319</v>
      </c>
      <c r="C57" s="103" t="s">
        <v>294</v>
      </c>
      <c r="D57" s="103" t="s">
        <v>192</v>
      </c>
      <c r="E57" s="103" t="s">
        <v>180</v>
      </c>
      <c r="F57" s="103" t="s">
        <v>320</v>
      </c>
      <c r="G57" s="99" t="s">
        <v>321</v>
      </c>
    </row>
    <row r="58" spans="1:7" ht="15.75">
      <c r="A58" s="102">
        <v>49</v>
      </c>
      <c r="B58" s="97" t="s">
        <v>322</v>
      </c>
      <c r="C58" s="103" t="s">
        <v>294</v>
      </c>
      <c r="D58" s="103" t="s">
        <v>192</v>
      </c>
      <c r="E58" s="103" t="s">
        <v>180</v>
      </c>
      <c r="F58" s="103" t="s">
        <v>323</v>
      </c>
      <c r="G58" s="99" t="s">
        <v>324</v>
      </c>
    </row>
    <row r="59" spans="1:7" ht="15.75">
      <c r="A59" s="102">
        <v>50</v>
      </c>
      <c r="B59" s="97" t="s">
        <v>325</v>
      </c>
      <c r="C59" s="103" t="s">
        <v>270</v>
      </c>
      <c r="D59" s="103" t="s">
        <v>192</v>
      </c>
      <c r="E59" s="103" t="s">
        <v>165</v>
      </c>
      <c r="F59" s="103" t="s">
        <v>326</v>
      </c>
      <c r="G59" s="99" t="s">
        <v>285</v>
      </c>
    </row>
    <row r="60" spans="1:7" ht="15.75">
      <c r="A60" s="102">
        <v>51</v>
      </c>
      <c r="B60" s="97" t="s">
        <v>327</v>
      </c>
      <c r="C60" s="103" t="s">
        <v>270</v>
      </c>
      <c r="D60" s="103" t="s">
        <v>192</v>
      </c>
      <c r="E60" s="103" t="s">
        <v>180</v>
      </c>
      <c r="F60" s="103" t="s">
        <v>328</v>
      </c>
      <c r="G60" s="99" t="s">
        <v>289</v>
      </c>
    </row>
    <row r="61" spans="1:7" ht="15.75">
      <c r="A61" s="102">
        <v>52</v>
      </c>
      <c r="B61" s="97" t="s">
        <v>329</v>
      </c>
      <c r="C61" s="103" t="s">
        <v>270</v>
      </c>
      <c r="D61" s="103" t="s">
        <v>164</v>
      </c>
      <c r="E61" s="103" t="s">
        <v>165</v>
      </c>
      <c r="F61" s="103" t="s">
        <v>330</v>
      </c>
      <c r="G61" s="99" t="s">
        <v>331</v>
      </c>
    </row>
    <row r="62" spans="1:7" ht="15.75">
      <c r="A62" s="102">
        <v>53</v>
      </c>
      <c r="B62" s="97" t="s">
        <v>332</v>
      </c>
      <c r="C62" s="103" t="s">
        <v>287</v>
      </c>
      <c r="D62" s="103" t="s">
        <v>149</v>
      </c>
      <c r="E62" s="103" t="s">
        <v>228</v>
      </c>
      <c r="F62" s="103" t="s">
        <v>333</v>
      </c>
      <c r="G62" s="99" t="s">
        <v>334</v>
      </c>
    </row>
    <row r="63" spans="1:7" ht="15.75">
      <c r="A63" s="102">
        <v>54</v>
      </c>
      <c r="B63" s="97" t="s">
        <v>335</v>
      </c>
      <c r="C63" s="103" t="s">
        <v>336</v>
      </c>
      <c r="D63" s="103" t="s">
        <v>192</v>
      </c>
      <c r="E63" s="103" t="s">
        <v>159</v>
      </c>
      <c r="F63" s="103" t="s">
        <v>337</v>
      </c>
      <c r="G63" s="99" t="s">
        <v>338</v>
      </c>
    </row>
    <row r="64" spans="1:7" ht="15.75">
      <c r="A64" s="102">
        <v>55</v>
      </c>
      <c r="B64" s="97" t="s">
        <v>339</v>
      </c>
      <c r="C64" s="103" t="s">
        <v>148</v>
      </c>
      <c r="D64" s="103" t="s">
        <v>149</v>
      </c>
      <c r="E64" s="103" t="s">
        <v>150</v>
      </c>
      <c r="F64" s="103" t="s">
        <v>340</v>
      </c>
      <c r="G64" s="99" t="s">
        <v>341</v>
      </c>
    </row>
    <row r="65" spans="1:7" ht="15.75">
      <c r="A65" s="102">
        <v>55</v>
      </c>
      <c r="B65" s="97" t="s">
        <v>342</v>
      </c>
      <c r="C65" s="103" t="s">
        <v>270</v>
      </c>
      <c r="D65" s="103" t="s">
        <v>149</v>
      </c>
      <c r="E65" s="103" t="s">
        <v>150</v>
      </c>
      <c r="F65" s="103" t="s">
        <v>193</v>
      </c>
      <c r="G65" s="99" t="s">
        <v>241</v>
      </c>
    </row>
    <row r="66" spans="1:7" ht="30.75">
      <c r="A66" s="102">
        <v>56</v>
      </c>
      <c r="B66" s="97" t="s">
        <v>343</v>
      </c>
      <c r="C66" s="103" t="s">
        <v>344</v>
      </c>
      <c r="D66" s="103" t="s">
        <v>164</v>
      </c>
      <c r="E66" s="103" t="s">
        <v>165</v>
      </c>
      <c r="F66" s="103" t="s">
        <v>345</v>
      </c>
      <c r="G66" s="99" t="s">
        <v>346</v>
      </c>
    </row>
    <row r="67" spans="1:7" ht="15.75">
      <c r="A67" s="102">
        <v>57</v>
      </c>
      <c r="B67" s="97" t="s">
        <v>347</v>
      </c>
      <c r="C67" s="103" t="s">
        <v>262</v>
      </c>
      <c r="D67" s="103" t="s">
        <v>158</v>
      </c>
      <c r="E67" s="103" t="s">
        <v>159</v>
      </c>
      <c r="F67" s="103" t="s">
        <v>348</v>
      </c>
      <c r="G67" s="99" t="s">
        <v>349</v>
      </c>
    </row>
    <row r="68" spans="1:7" ht="15.75">
      <c r="A68" s="102">
        <v>58</v>
      </c>
      <c r="B68" s="97" t="s">
        <v>350</v>
      </c>
      <c r="C68" s="103" t="s">
        <v>287</v>
      </c>
      <c r="D68" s="103" t="s">
        <v>192</v>
      </c>
      <c r="E68" s="103" t="s">
        <v>180</v>
      </c>
      <c r="F68" s="103" t="s">
        <v>351</v>
      </c>
      <c r="G68" s="99" t="s">
        <v>312</v>
      </c>
    </row>
    <row r="69" spans="1:7" ht="15.75">
      <c r="A69" s="102">
        <v>60</v>
      </c>
      <c r="B69" s="97" t="s">
        <v>352</v>
      </c>
      <c r="C69" s="103" t="s">
        <v>353</v>
      </c>
      <c r="D69" s="103" t="s">
        <v>192</v>
      </c>
      <c r="E69" s="103" t="s">
        <v>180</v>
      </c>
      <c r="F69" s="103" t="s">
        <v>354</v>
      </c>
      <c r="G69" s="99" t="s">
        <v>355</v>
      </c>
    </row>
    <row r="70" spans="1:7" ht="15.75">
      <c r="A70" s="102">
        <v>61</v>
      </c>
      <c r="B70" s="97" t="s">
        <v>356</v>
      </c>
      <c r="C70" s="103" t="s">
        <v>357</v>
      </c>
      <c r="D70" s="103" t="s">
        <v>158</v>
      </c>
      <c r="E70" s="103" t="s">
        <v>159</v>
      </c>
      <c r="F70" s="103" t="s">
        <v>358</v>
      </c>
      <c r="G70" s="99" t="s">
        <v>359</v>
      </c>
    </row>
    <row r="71" spans="1:7" ht="15.75">
      <c r="A71" s="102">
        <v>63</v>
      </c>
      <c r="B71" s="97" t="s">
        <v>360</v>
      </c>
      <c r="C71" s="103" t="s">
        <v>336</v>
      </c>
      <c r="D71" s="103" t="s">
        <v>192</v>
      </c>
      <c r="E71" s="103" t="s">
        <v>180</v>
      </c>
      <c r="F71" s="103" t="s">
        <v>361</v>
      </c>
      <c r="G71" s="99" t="s">
        <v>362</v>
      </c>
    </row>
    <row r="72" spans="1:7" ht="15.75">
      <c r="A72" s="102">
        <v>64</v>
      </c>
      <c r="B72" s="97" t="s">
        <v>363</v>
      </c>
      <c r="C72" s="103" t="s">
        <v>287</v>
      </c>
      <c r="D72" s="103" t="s">
        <v>158</v>
      </c>
      <c r="E72" s="103" t="s">
        <v>159</v>
      </c>
      <c r="F72" s="103" t="s">
        <v>364</v>
      </c>
      <c r="G72" s="99" t="s">
        <v>365</v>
      </c>
    </row>
    <row r="73" spans="1:7" ht="15.75">
      <c r="A73" s="102">
        <v>64</v>
      </c>
      <c r="B73" s="97" t="s">
        <v>366</v>
      </c>
      <c r="C73" s="103" t="s">
        <v>357</v>
      </c>
      <c r="D73" s="103" t="s">
        <v>149</v>
      </c>
      <c r="E73" s="103" t="s">
        <v>150</v>
      </c>
      <c r="F73" s="103" t="s">
        <v>361</v>
      </c>
      <c r="G73" s="99" t="s">
        <v>367</v>
      </c>
    </row>
    <row r="74" spans="1:7" ht="15.75">
      <c r="A74" s="102">
        <v>65</v>
      </c>
      <c r="B74" s="97" t="s">
        <v>368</v>
      </c>
      <c r="C74" s="103" t="s">
        <v>270</v>
      </c>
      <c r="D74" s="103" t="s">
        <v>164</v>
      </c>
      <c r="E74" s="103" t="s">
        <v>222</v>
      </c>
      <c r="F74" s="103" t="s">
        <v>369</v>
      </c>
      <c r="G74" s="99" t="s">
        <v>318</v>
      </c>
    </row>
    <row r="75" spans="1:7" ht="15.75">
      <c r="A75" s="102">
        <v>67</v>
      </c>
      <c r="B75" s="97" t="s">
        <v>370</v>
      </c>
      <c r="C75" s="103" t="s">
        <v>148</v>
      </c>
      <c r="D75" s="103" t="s">
        <v>149</v>
      </c>
      <c r="E75" s="103" t="s">
        <v>228</v>
      </c>
      <c r="F75" s="103" t="s">
        <v>371</v>
      </c>
      <c r="G75" s="99" t="s">
        <v>372</v>
      </c>
    </row>
    <row r="76" spans="1:7" ht="15.75">
      <c r="A76" s="102">
        <v>68</v>
      </c>
      <c r="B76" s="97" t="s">
        <v>373</v>
      </c>
      <c r="C76" s="103" t="s">
        <v>287</v>
      </c>
      <c r="D76" s="103" t="s">
        <v>158</v>
      </c>
      <c r="E76" s="103" t="s">
        <v>228</v>
      </c>
      <c r="F76" s="103" t="s">
        <v>374</v>
      </c>
      <c r="G76" s="99" t="s">
        <v>375</v>
      </c>
    </row>
    <row r="77" spans="1:7" ht="15.75">
      <c r="A77" s="102">
        <v>68</v>
      </c>
      <c r="B77" s="97" t="s">
        <v>376</v>
      </c>
      <c r="C77" s="103" t="s">
        <v>377</v>
      </c>
      <c r="D77" s="103" t="s">
        <v>149</v>
      </c>
      <c r="E77" s="103" t="s">
        <v>150</v>
      </c>
      <c r="F77" s="103" t="s">
        <v>378</v>
      </c>
      <c r="G77" s="99" t="s">
        <v>379</v>
      </c>
    </row>
    <row r="78" spans="1:7" ht="15.75">
      <c r="A78" s="102">
        <v>70</v>
      </c>
      <c r="B78" s="97" t="s">
        <v>380</v>
      </c>
      <c r="C78" s="103" t="s">
        <v>148</v>
      </c>
      <c r="D78" s="103" t="s">
        <v>149</v>
      </c>
      <c r="E78" s="103" t="s">
        <v>228</v>
      </c>
      <c r="F78" s="103" t="s">
        <v>381</v>
      </c>
      <c r="G78" s="99" t="s">
        <v>382</v>
      </c>
    </row>
    <row r="79" spans="1:7" ht="15.75">
      <c r="A79" s="102">
        <v>71</v>
      </c>
      <c r="B79" s="97" t="s">
        <v>383</v>
      </c>
      <c r="C79" s="103" t="s">
        <v>353</v>
      </c>
      <c r="D79" s="103" t="s">
        <v>158</v>
      </c>
      <c r="E79" s="103" t="s">
        <v>159</v>
      </c>
      <c r="F79" s="103" t="s">
        <v>384</v>
      </c>
      <c r="G79" s="99" t="s">
        <v>385</v>
      </c>
    </row>
    <row r="80" spans="1:7" ht="15.75">
      <c r="A80" s="102">
        <v>72</v>
      </c>
      <c r="B80" s="97" t="s">
        <v>386</v>
      </c>
      <c r="C80" s="103" t="s">
        <v>353</v>
      </c>
      <c r="D80" s="103" t="s">
        <v>164</v>
      </c>
      <c r="E80" s="103" t="s">
        <v>165</v>
      </c>
      <c r="F80" s="103" t="s">
        <v>387</v>
      </c>
      <c r="G80" s="99" t="s">
        <v>388</v>
      </c>
    </row>
    <row r="81" spans="1:7" ht="15.75">
      <c r="A81" s="102">
        <v>73</v>
      </c>
      <c r="B81" s="97" t="s">
        <v>389</v>
      </c>
      <c r="C81" s="103" t="s">
        <v>148</v>
      </c>
      <c r="D81" s="103" t="s">
        <v>192</v>
      </c>
      <c r="E81" s="103" t="s">
        <v>180</v>
      </c>
      <c r="F81" s="103" t="s">
        <v>390</v>
      </c>
      <c r="G81" s="99" t="s">
        <v>391</v>
      </c>
    </row>
    <row r="82" spans="1:7" ht="15.75">
      <c r="A82" s="102">
        <v>74</v>
      </c>
      <c r="B82" s="97" t="s">
        <v>392</v>
      </c>
      <c r="C82" s="103" t="s">
        <v>336</v>
      </c>
      <c r="D82" s="103" t="s">
        <v>164</v>
      </c>
      <c r="E82" s="103" t="s">
        <v>180</v>
      </c>
      <c r="F82" s="103" t="s">
        <v>393</v>
      </c>
      <c r="G82" s="99" t="s">
        <v>394</v>
      </c>
    </row>
    <row r="83" spans="1:7" ht="15.75">
      <c r="A83" s="102">
        <v>75</v>
      </c>
      <c r="B83" s="97" t="s">
        <v>395</v>
      </c>
      <c r="C83" s="103" t="s">
        <v>287</v>
      </c>
      <c r="D83" s="103" t="s">
        <v>192</v>
      </c>
      <c r="E83" s="103" t="s">
        <v>180</v>
      </c>
      <c r="F83" s="103" t="s">
        <v>396</v>
      </c>
      <c r="G83" s="99" t="s">
        <v>397</v>
      </c>
    </row>
    <row r="84" spans="1:7" ht="15.75">
      <c r="A84" s="102">
        <v>76</v>
      </c>
      <c r="B84" s="97" t="s">
        <v>398</v>
      </c>
      <c r="C84" s="103" t="s">
        <v>336</v>
      </c>
      <c r="D84" s="103" t="s">
        <v>158</v>
      </c>
      <c r="E84" s="103" t="s">
        <v>159</v>
      </c>
      <c r="F84" s="103" t="s">
        <v>399</v>
      </c>
      <c r="G84" s="99" t="s">
        <v>400</v>
      </c>
    </row>
    <row r="85" spans="1:7" ht="15.75">
      <c r="A85" s="102">
        <v>77</v>
      </c>
      <c r="B85" s="97" t="s">
        <v>401</v>
      </c>
      <c r="C85" s="103" t="s">
        <v>353</v>
      </c>
      <c r="D85" s="103" t="s">
        <v>158</v>
      </c>
      <c r="E85" s="103" t="s">
        <v>159</v>
      </c>
      <c r="F85" s="103" t="s">
        <v>402</v>
      </c>
      <c r="G85" s="99" t="s">
        <v>403</v>
      </c>
    </row>
    <row r="86" spans="1:7" ht="15.75">
      <c r="A86" s="102">
        <v>78</v>
      </c>
      <c r="B86" s="97" t="s">
        <v>404</v>
      </c>
      <c r="C86" s="103" t="s">
        <v>353</v>
      </c>
      <c r="D86" s="103" t="s">
        <v>192</v>
      </c>
      <c r="E86" s="103" t="s">
        <v>180</v>
      </c>
      <c r="F86" s="103" t="s">
        <v>405</v>
      </c>
      <c r="G86" s="99" t="s">
        <v>406</v>
      </c>
    </row>
    <row r="87" spans="1:7" ht="15.75">
      <c r="A87" s="102">
        <v>79</v>
      </c>
      <c r="B87" s="97" t="s">
        <v>407</v>
      </c>
      <c r="C87" s="103" t="s">
        <v>336</v>
      </c>
      <c r="D87" s="103" t="s">
        <v>158</v>
      </c>
      <c r="E87" s="103" t="s">
        <v>159</v>
      </c>
      <c r="F87" s="103" t="s">
        <v>408</v>
      </c>
      <c r="G87" s="99" t="s">
        <v>409</v>
      </c>
    </row>
    <row r="88" spans="1:7" ht="15.75">
      <c r="A88" s="102">
        <v>80</v>
      </c>
      <c r="B88" s="97" t="s">
        <v>410</v>
      </c>
      <c r="C88" s="103" t="s">
        <v>188</v>
      </c>
      <c r="D88" s="103" t="s">
        <v>158</v>
      </c>
      <c r="E88" s="103" t="s">
        <v>159</v>
      </c>
      <c r="F88" s="103" t="s">
        <v>166</v>
      </c>
      <c r="G88" s="99" t="s">
        <v>411</v>
      </c>
    </row>
    <row r="89" spans="1:7" ht="15.75">
      <c r="A89" s="102">
        <v>81</v>
      </c>
      <c r="B89" s="97" t="s">
        <v>412</v>
      </c>
      <c r="C89" s="103" t="s">
        <v>184</v>
      </c>
      <c r="D89" s="103" t="s">
        <v>158</v>
      </c>
      <c r="E89" s="103" t="s">
        <v>159</v>
      </c>
      <c r="F89" s="103" t="s">
        <v>413</v>
      </c>
      <c r="G89" s="99" t="s">
        <v>178</v>
      </c>
    </row>
    <row r="90" spans="1:7" ht="15.75">
      <c r="A90" s="102">
        <v>82</v>
      </c>
      <c r="B90" s="97" t="s">
        <v>414</v>
      </c>
      <c r="C90" s="103" t="s">
        <v>188</v>
      </c>
      <c r="D90" s="103" t="s">
        <v>164</v>
      </c>
      <c r="E90" s="103" t="s">
        <v>165</v>
      </c>
      <c r="F90" s="103" t="s">
        <v>415</v>
      </c>
      <c r="G90" s="99" t="s">
        <v>416</v>
      </c>
    </row>
    <row r="91" spans="1:7" ht="15.75">
      <c r="A91" s="102">
        <v>83</v>
      </c>
      <c r="B91" s="97" t="s">
        <v>417</v>
      </c>
      <c r="C91" s="103" t="s">
        <v>287</v>
      </c>
      <c r="D91" s="103" t="s">
        <v>149</v>
      </c>
      <c r="E91" s="103" t="s">
        <v>228</v>
      </c>
      <c r="F91" s="103" t="s">
        <v>418</v>
      </c>
      <c r="G91" s="99" t="s">
        <v>419</v>
      </c>
    </row>
    <row r="92" spans="1:7" ht="15.75">
      <c r="A92" s="102">
        <v>84</v>
      </c>
      <c r="B92" s="97" t="s">
        <v>420</v>
      </c>
      <c r="C92" s="103" t="s">
        <v>184</v>
      </c>
      <c r="D92" s="103" t="s">
        <v>149</v>
      </c>
      <c r="E92" s="103" t="s">
        <v>228</v>
      </c>
      <c r="F92" s="103" t="s">
        <v>421</v>
      </c>
      <c r="G92" s="99" t="s">
        <v>422</v>
      </c>
    </row>
    <row r="93" spans="1:7" ht="15.75">
      <c r="A93" s="102">
        <v>85</v>
      </c>
      <c r="B93" s="97" t="s">
        <v>423</v>
      </c>
      <c r="C93" s="103" t="s">
        <v>344</v>
      </c>
      <c r="D93" s="103" t="s">
        <v>149</v>
      </c>
      <c r="E93" s="103" t="s">
        <v>150</v>
      </c>
      <c r="F93" s="103" t="s">
        <v>361</v>
      </c>
      <c r="G93" s="99" t="s">
        <v>424</v>
      </c>
    </row>
    <row r="94" spans="1:7" ht="15.75">
      <c r="A94" s="102">
        <v>86</v>
      </c>
      <c r="B94" s="97" t="s">
        <v>425</v>
      </c>
      <c r="C94" s="103" t="s">
        <v>184</v>
      </c>
      <c r="D94" s="103" t="s">
        <v>192</v>
      </c>
      <c r="E94" s="103" t="s">
        <v>222</v>
      </c>
      <c r="F94" s="103" t="s">
        <v>426</v>
      </c>
      <c r="G94" s="99" t="s">
        <v>427</v>
      </c>
    </row>
    <row r="95" spans="1:7" ht="15.75">
      <c r="A95" s="102">
        <v>87</v>
      </c>
      <c r="B95" s="97" t="s">
        <v>428</v>
      </c>
      <c r="C95" s="103" t="s">
        <v>188</v>
      </c>
      <c r="D95" s="103" t="s">
        <v>164</v>
      </c>
      <c r="E95" s="103" t="s">
        <v>165</v>
      </c>
      <c r="F95" s="103" t="s">
        <v>429</v>
      </c>
      <c r="G95" s="99" t="s">
        <v>430</v>
      </c>
    </row>
    <row r="96" spans="1:7" ht="15.75">
      <c r="A96" s="102">
        <v>87</v>
      </c>
      <c r="B96" s="97" t="s">
        <v>431</v>
      </c>
      <c r="C96" s="103" t="s">
        <v>287</v>
      </c>
      <c r="D96" s="103" t="s">
        <v>149</v>
      </c>
      <c r="E96" s="103" t="s">
        <v>150</v>
      </c>
      <c r="F96" s="103" t="s">
        <v>432</v>
      </c>
      <c r="G96" s="99" t="s">
        <v>433</v>
      </c>
    </row>
    <row r="97" spans="1:7" ht="15.75">
      <c r="A97" s="102">
        <v>88</v>
      </c>
      <c r="B97" s="97" t="s">
        <v>434</v>
      </c>
      <c r="C97" s="103" t="s">
        <v>184</v>
      </c>
      <c r="D97" s="103" t="s">
        <v>149</v>
      </c>
      <c r="E97" s="103" t="s">
        <v>150</v>
      </c>
      <c r="F97" s="103" t="s">
        <v>435</v>
      </c>
      <c r="G97" s="99" t="s">
        <v>436</v>
      </c>
    </row>
    <row r="98" spans="1:7" ht="15.75">
      <c r="A98" s="102">
        <v>89</v>
      </c>
      <c r="B98" s="97" t="s">
        <v>437</v>
      </c>
      <c r="C98" s="103" t="s">
        <v>184</v>
      </c>
      <c r="D98" s="103" t="s">
        <v>192</v>
      </c>
      <c r="E98" s="103" t="s">
        <v>180</v>
      </c>
      <c r="F98" s="103" t="s">
        <v>438</v>
      </c>
      <c r="G98" s="99" t="s">
        <v>439</v>
      </c>
    </row>
    <row r="99" spans="1:7" ht="15.75">
      <c r="A99" s="102">
        <v>90</v>
      </c>
      <c r="B99" s="97" t="s">
        <v>440</v>
      </c>
      <c r="C99" s="103" t="s">
        <v>287</v>
      </c>
      <c r="D99" s="103" t="s">
        <v>149</v>
      </c>
      <c r="E99" s="103" t="s">
        <v>150</v>
      </c>
      <c r="F99" s="103" t="s">
        <v>435</v>
      </c>
      <c r="G99" s="99" t="s">
        <v>441</v>
      </c>
    </row>
    <row r="100" spans="1:7" ht="15.75">
      <c r="A100" s="102">
        <v>91</v>
      </c>
      <c r="B100" s="97" t="s">
        <v>442</v>
      </c>
      <c r="C100" s="103" t="s">
        <v>344</v>
      </c>
      <c r="D100" s="103" t="s">
        <v>164</v>
      </c>
      <c r="E100" s="103" t="s">
        <v>165</v>
      </c>
      <c r="F100" s="103" t="s">
        <v>443</v>
      </c>
      <c r="G100" s="99" t="s">
        <v>444</v>
      </c>
    </row>
    <row r="101" spans="1:7" ht="15.75">
      <c r="A101" s="102">
        <v>92</v>
      </c>
      <c r="B101" s="97" t="s">
        <v>445</v>
      </c>
      <c r="C101" s="103" t="s">
        <v>262</v>
      </c>
      <c r="D101" s="103" t="s">
        <v>149</v>
      </c>
      <c r="E101" s="103" t="s">
        <v>228</v>
      </c>
      <c r="F101" s="103" t="s">
        <v>446</v>
      </c>
      <c r="G101" s="99" t="s">
        <v>447</v>
      </c>
    </row>
    <row r="102" spans="1:7" ht="15.75">
      <c r="A102" s="102">
        <v>92</v>
      </c>
      <c r="B102" s="97" t="s">
        <v>448</v>
      </c>
      <c r="C102" s="103" t="s">
        <v>287</v>
      </c>
      <c r="D102" s="103" t="s">
        <v>158</v>
      </c>
      <c r="E102" s="103" t="s">
        <v>159</v>
      </c>
      <c r="F102" s="103" t="s">
        <v>449</v>
      </c>
      <c r="G102" s="99" t="s">
        <v>450</v>
      </c>
    </row>
    <row r="103" spans="1:7" ht="15.75">
      <c r="A103" s="102">
        <v>93</v>
      </c>
      <c r="B103" s="97" t="s">
        <v>451</v>
      </c>
      <c r="C103" s="103" t="s">
        <v>344</v>
      </c>
      <c r="D103" s="103" t="s">
        <v>149</v>
      </c>
      <c r="E103" s="103" t="s">
        <v>150</v>
      </c>
      <c r="F103" s="103" t="s">
        <v>452</v>
      </c>
      <c r="G103" s="99" t="s">
        <v>453</v>
      </c>
    </row>
    <row r="104" spans="1:7" ht="15.75">
      <c r="A104" s="102">
        <v>93</v>
      </c>
      <c r="B104" s="97" t="s">
        <v>454</v>
      </c>
      <c r="C104" s="103" t="s">
        <v>455</v>
      </c>
      <c r="D104" s="103" t="s">
        <v>164</v>
      </c>
      <c r="E104" s="103" t="s">
        <v>222</v>
      </c>
      <c r="F104" s="103" t="s">
        <v>456</v>
      </c>
      <c r="G104" s="99" t="s">
        <v>457</v>
      </c>
    </row>
    <row r="105" spans="1:7" ht="15.75">
      <c r="A105" s="102">
        <v>94</v>
      </c>
      <c r="B105" s="97" t="s">
        <v>458</v>
      </c>
      <c r="C105" s="103" t="s">
        <v>344</v>
      </c>
      <c r="D105" s="103" t="s">
        <v>158</v>
      </c>
      <c r="E105" s="103" t="s">
        <v>159</v>
      </c>
      <c r="F105" s="103" t="s">
        <v>459</v>
      </c>
      <c r="G105" s="99" t="s">
        <v>292</v>
      </c>
    </row>
    <row r="106" spans="1:7" ht="15.75">
      <c r="A106" s="102">
        <v>95</v>
      </c>
      <c r="B106" s="97" t="s">
        <v>460</v>
      </c>
      <c r="C106" s="103" t="s">
        <v>344</v>
      </c>
      <c r="D106" s="103" t="s">
        <v>164</v>
      </c>
      <c r="E106" s="103" t="s">
        <v>165</v>
      </c>
      <c r="F106" s="103" t="s">
        <v>461</v>
      </c>
      <c r="G106" s="99" t="s">
        <v>462</v>
      </c>
    </row>
    <row r="107" spans="1:7" ht="15.75">
      <c r="A107" s="102">
        <v>95</v>
      </c>
      <c r="B107" s="97" t="s">
        <v>463</v>
      </c>
      <c r="C107" s="103" t="s">
        <v>464</v>
      </c>
      <c r="D107" s="103" t="s">
        <v>149</v>
      </c>
      <c r="E107" s="103" t="s">
        <v>228</v>
      </c>
      <c r="F107" s="103" t="s">
        <v>465</v>
      </c>
      <c r="G107" s="99" t="s">
        <v>220</v>
      </c>
    </row>
    <row r="108" spans="1:7" ht="15.75">
      <c r="A108" s="102">
        <v>96</v>
      </c>
      <c r="B108" s="97" t="s">
        <v>466</v>
      </c>
      <c r="C108" s="103" t="s">
        <v>262</v>
      </c>
      <c r="D108" s="103" t="s">
        <v>164</v>
      </c>
      <c r="E108" s="103" t="s">
        <v>180</v>
      </c>
      <c r="F108" s="103" t="s">
        <v>467</v>
      </c>
      <c r="G108" s="99" t="s">
        <v>468</v>
      </c>
    </row>
    <row r="109" spans="1:7" ht="15.75">
      <c r="A109" s="102">
        <v>97</v>
      </c>
      <c r="B109" s="97" t="s">
        <v>469</v>
      </c>
      <c r="C109" s="103" t="s">
        <v>344</v>
      </c>
      <c r="D109" s="103" t="s">
        <v>192</v>
      </c>
      <c r="E109" s="103" t="s">
        <v>180</v>
      </c>
      <c r="F109" s="103" t="s">
        <v>470</v>
      </c>
      <c r="G109" s="99" t="s">
        <v>471</v>
      </c>
    </row>
    <row r="110" spans="1:7" ht="15.75">
      <c r="A110" s="102">
        <v>98</v>
      </c>
      <c r="B110" s="97" t="s">
        <v>472</v>
      </c>
      <c r="C110" s="103" t="s">
        <v>204</v>
      </c>
      <c r="D110" s="103" t="s">
        <v>192</v>
      </c>
      <c r="E110" s="103" t="s">
        <v>180</v>
      </c>
      <c r="F110" s="103" t="s">
        <v>473</v>
      </c>
      <c r="G110" s="99" t="s">
        <v>474</v>
      </c>
    </row>
    <row r="111" spans="1:7" ht="15.75">
      <c r="A111" s="102">
        <v>98</v>
      </c>
      <c r="B111" s="97" t="s">
        <v>475</v>
      </c>
      <c r="C111" s="103" t="s">
        <v>344</v>
      </c>
      <c r="D111" s="103" t="s">
        <v>192</v>
      </c>
      <c r="E111" s="103" t="s">
        <v>180</v>
      </c>
      <c r="F111" s="103" t="s">
        <v>476</v>
      </c>
      <c r="G111" s="99" t="s">
        <v>477</v>
      </c>
    </row>
    <row r="112" spans="1:7" ht="15.75">
      <c r="A112" s="102">
        <v>99</v>
      </c>
      <c r="B112" s="97" t="s">
        <v>478</v>
      </c>
      <c r="C112" s="103" t="s">
        <v>262</v>
      </c>
      <c r="D112" s="103" t="s">
        <v>158</v>
      </c>
      <c r="E112" s="103" t="s">
        <v>228</v>
      </c>
      <c r="F112" s="103" t="s">
        <v>479</v>
      </c>
      <c r="G112" s="99" t="s">
        <v>480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14"/>
  <sheetViews>
    <sheetView showGridLines="0" topLeftCell="A3" workbookViewId="0">
      <selection activeCell="D5" sqref="D5"/>
    </sheetView>
  </sheetViews>
  <sheetFormatPr defaultColWidth="9.7109375" defaultRowHeight="19.5" customHeight="1"/>
  <cols>
    <col min="1" max="3" width="18.5703125" style="76" customWidth="1"/>
    <col min="4" max="4" width="17.85546875" style="70" customWidth="1"/>
    <col min="5" max="16384" width="9.7109375" style="70"/>
  </cols>
  <sheetData>
    <row r="1" spans="1:3" ht="19.5" customHeight="1">
      <c r="A1" s="77" t="s">
        <v>519</v>
      </c>
    </row>
    <row r="3" spans="1:3" s="123" customFormat="1" ht="19.5" customHeight="1">
      <c r="A3" s="123" t="s">
        <v>512</v>
      </c>
      <c r="B3" s="124" t="s">
        <v>513</v>
      </c>
      <c r="C3" s="123" t="str">
        <f>CONCATENATE(B3&amp;" "&amp;A3)</f>
        <v>Carlton Collins</v>
      </c>
    </row>
    <row r="4" spans="1:3" s="123" customFormat="1" ht="19.5" customHeight="1">
      <c r="A4" s="123" t="s">
        <v>515</v>
      </c>
      <c r="B4" s="124" t="s">
        <v>514</v>
      </c>
    </row>
    <row r="5" spans="1:3" s="123" customFormat="1" ht="19.5" customHeight="1">
      <c r="A5" s="123" t="s">
        <v>517</v>
      </c>
      <c r="B5" s="124" t="s">
        <v>516</v>
      </c>
    </row>
    <row r="6" spans="1:3" s="123" customFormat="1" ht="19.5" customHeight="1">
      <c r="B6" s="124"/>
    </row>
    <row r="7" spans="1:3" s="123" customFormat="1" ht="19.5" customHeight="1">
      <c r="B7" s="124"/>
    </row>
    <row r="8" spans="1:3" s="123" customFormat="1" ht="19.5" customHeight="1">
      <c r="B8" s="124"/>
    </row>
    <row r="9" spans="1:3" s="123" customFormat="1" ht="19.5" customHeight="1">
      <c r="B9" s="124"/>
    </row>
    <row r="10" spans="1:3" s="123" customFormat="1" ht="19.5" customHeight="1">
      <c r="B10" s="124"/>
    </row>
    <row r="11" spans="1:3" s="123" customFormat="1" ht="19.5" customHeight="1">
      <c r="B11" s="125"/>
    </row>
    <row r="12" spans="1:3" s="123" customFormat="1" ht="19.5" customHeight="1">
      <c r="B12" s="124"/>
    </row>
    <row r="13" spans="1:3" s="123" customFormat="1" ht="19.5" customHeight="1">
      <c r="B13" s="126"/>
    </row>
    <row r="14" spans="1:3" s="127" customFormat="1" ht="19.5" customHeight="1">
      <c r="A14" s="123"/>
      <c r="B14" s="123"/>
      <c r="C14" s="123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7"/>
  <sheetViews>
    <sheetView showGridLines="0" topLeftCell="A5" workbookViewId="0">
      <selection activeCell="A10" sqref="A10"/>
    </sheetView>
  </sheetViews>
  <sheetFormatPr defaultColWidth="9.7109375" defaultRowHeight="19.5" customHeight="1"/>
  <cols>
    <col min="1" max="3" width="36" style="76" customWidth="1"/>
    <col min="4" max="16384" width="9.7109375" style="70"/>
  </cols>
  <sheetData>
    <row r="1" spans="1:3" ht="19.5" customHeight="1">
      <c r="A1" s="77" t="s">
        <v>495</v>
      </c>
    </row>
    <row r="4" spans="1:3" ht="19.5" customHeight="1">
      <c r="A4" s="112" t="s">
        <v>499</v>
      </c>
      <c r="B4" s="112" t="s">
        <v>500</v>
      </c>
      <c r="C4" s="112" t="s">
        <v>509</v>
      </c>
    </row>
    <row r="5" spans="1:3" ht="19.5" customHeight="1">
      <c r="A5" s="116" t="s">
        <v>506</v>
      </c>
      <c r="B5" s="117">
        <v>2800</v>
      </c>
      <c r="C5" s="118">
        <v>39300.625</v>
      </c>
    </row>
    <row r="6" spans="1:3" ht="19.5" customHeight="1">
      <c r="A6" s="116" t="s">
        <v>507</v>
      </c>
      <c r="B6" s="119">
        <v>0.4</v>
      </c>
      <c r="C6" s="116"/>
    </row>
    <row r="7" spans="1:3" ht="19.5" customHeight="1">
      <c r="A7" s="113"/>
      <c r="B7" s="114"/>
      <c r="C7" s="113"/>
    </row>
    <row r="8" spans="1:3" ht="19.5" customHeight="1">
      <c r="A8" s="115" t="s">
        <v>508</v>
      </c>
      <c r="B8" s="115"/>
      <c r="C8" s="115"/>
    </row>
    <row r="9" spans="1:3" ht="19.5" customHeight="1">
      <c r="A9" s="113" t="str">
        <f>A5&amp;B5</f>
        <v>Carlton Collins2800</v>
      </c>
      <c r="B9" s="115"/>
      <c r="C9" s="120" t="s">
        <v>511</v>
      </c>
    </row>
    <row r="10" spans="1:3" ht="19.5" customHeight="1">
      <c r="A10" s="113" t="str">
        <f>A5&amp;" sold "&amp;TEXT(B5, "$0.00")&amp;" worth of units."</f>
        <v>Carlton Collins sold $2800.00 worth of units.</v>
      </c>
      <c r="B10" s="70"/>
      <c r="C10" s="120" t="s">
        <v>502</v>
      </c>
    </row>
    <row r="11" spans="1:3" ht="19.5" customHeight="1">
      <c r="A11" s="113" t="str">
        <f>TEXT(B5,"$#,##0.00")</f>
        <v>$2,800.00</v>
      </c>
      <c r="B11" s="70"/>
      <c r="C11" s="121" t="s">
        <v>510</v>
      </c>
    </row>
    <row r="12" spans="1:3" ht="19.5" customHeight="1">
      <c r="A12" s="122" t="str">
        <f>A5&amp;" sold "&amp;TEXT(B5,"$#,##0.00")&amp;" worth of oysters"</f>
        <v>Carlton Collins sold $2,800.00 worth of oysters</v>
      </c>
      <c r="B12" s="70"/>
      <c r="C12" s="121"/>
    </row>
    <row r="13" spans="1:3" ht="19.5" customHeight="1">
      <c r="A13" s="113" t="str">
        <f>A6&amp;" sold "&amp;TEXT(B6,"0%")&amp;" of the total sales."</f>
        <v>Mickey Mouse sold 40% of the total sales.</v>
      </c>
      <c r="B13" s="70"/>
      <c r="C13" s="120" t="s">
        <v>503</v>
      </c>
    </row>
    <row r="14" spans="1:3" ht="19.5" customHeight="1">
      <c r="A14" s="113" t="str">
        <f>"Date: " &amp; TEXT(C5,"yyyy-mm-dd")</f>
        <v>Date: 2007-08-06</v>
      </c>
      <c r="B14" s="70"/>
      <c r="C14" s="120" t="s">
        <v>504</v>
      </c>
    </row>
    <row r="15" spans="1:3" ht="19.5" customHeight="1">
      <c r="A15" s="113" t="str">
        <f>"Date-time: " &amp; TEXT(C5,"m/d/yyyy h:mm AM/PM")</f>
        <v>Date-time: 8/6/2007 3:00 PM</v>
      </c>
      <c r="B15" s="70"/>
      <c r="C15" s="120" t="s">
        <v>505</v>
      </c>
    </row>
    <row r="16" spans="1:3" ht="19.5" customHeight="1">
      <c r="A16" s="70"/>
      <c r="B16" s="110"/>
      <c r="C16" s="70"/>
    </row>
    <row r="17" spans="2:2" ht="19.5" customHeight="1">
      <c r="B17" s="110"/>
    </row>
    <row r="18" spans="2:2" ht="19.5" customHeight="1">
      <c r="B18" s="110"/>
    </row>
    <row r="19" spans="2:2" ht="19.5" customHeight="1">
      <c r="B19" s="110"/>
    </row>
    <row r="20" spans="2:2" ht="19.5" customHeight="1">
      <c r="B20" s="110"/>
    </row>
    <row r="21" spans="2:2" ht="19.5" customHeight="1">
      <c r="B21" s="110"/>
    </row>
    <row r="22" spans="2:2" ht="19.5" customHeight="1">
      <c r="B22" s="110"/>
    </row>
    <row r="23" spans="2:2" ht="19.5" customHeight="1">
      <c r="B23" s="110"/>
    </row>
    <row r="24" spans="2:2" ht="19.5" customHeight="1">
      <c r="B24" s="110"/>
    </row>
    <row r="25" spans="2:2" ht="19.5" customHeight="1">
      <c r="B25" s="79"/>
    </row>
    <row r="26" spans="2:2" ht="19.5" customHeight="1">
      <c r="B26" s="110"/>
    </row>
    <row r="27" spans="2:2" ht="19.5" customHeight="1">
      <c r="B27" s="1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0"/>
  <sheetViews>
    <sheetView showGridLines="0" workbookViewId="0">
      <selection activeCell="D6" sqref="D6"/>
    </sheetView>
  </sheetViews>
  <sheetFormatPr defaultRowHeight="15"/>
  <cols>
    <col min="1" max="1" width="30.140625" customWidth="1"/>
    <col min="2" max="2" width="9.7109375" style="21" customWidth="1"/>
    <col min="3" max="3" width="9.7109375" style="22" customWidth="1"/>
    <col min="4" max="4" width="9.7109375" style="21" customWidth="1"/>
    <col min="5" max="5" width="9.7109375" style="22" customWidth="1"/>
    <col min="6" max="6" width="9.7109375" style="21" customWidth="1"/>
    <col min="7" max="7" width="9.7109375" style="22" customWidth="1"/>
    <col min="8" max="8" width="9.7109375" style="21" customWidth="1"/>
    <col min="9" max="9" width="9.7109375" style="22" customWidth="1"/>
    <col min="10" max="10" width="9.7109375" style="21" customWidth="1"/>
    <col min="11" max="11" width="9.7109375" style="22" customWidth="1"/>
    <col min="12" max="12" width="9.7109375" style="21" customWidth="1"/>
    <col min="13" max="13" width="9.7109375" style="22" customWidth="1"/>
  </cols>
  <sheetData>
    <row r="1" spans="1:13" ht="20.25">
      <c r="A1" s="8" t="s">
        <v>0</v>
      </c>
      <c r="B1" s="11"/>
      <c r="C1" s="12"/>
      <c r="D1" s="11"/>
      <c r="E1" s="12"/>
      <c r="F1" s="11"/>
      <c r="G1" s="12"/>
      <c r="H1" s="11"/>
      <c r="I1" s="12"/>
      <c r="J1" s="11"/>
      <c r="K1" s="12"/>
      <c r="L1" s="11"/>
      <c r="M1" s="12"/>
    </row>
    <row r="2" spans="1:13">
      <c r="A2" s="3"/>
      <c r="B2" s="11"/>
      <c r="C2" s="12"/>
      <c r="D2" s="11"/>
      <c r="E2" s="12"/>
      <c r="F2" s="11"/>
      <c r="G2" s="12"/>
      <c r="H2" s="11"/>
      <c r="I2" s="12"/>
      <c r="J2" s="11"/>
      <c r="K2" s="12"/>
      <c r="L2" s="11"/>
      <c r="M2" s="12"/>
    </row>
    <row r="3" spans="1:13" s="25" customFormat="1">
      <c r="A3" s="24" t="s">
        <v>1</v>
      </c>
      <c r="B3" s="9" t="s">
        <v>2</v>
      </c>
      <c r="C3" s="10" t="s">
        <v>3</v>
      </c>
      <c r="D3" s="9" t="s">
        <v>4</v>
      </c>
      <c r="E3" s="10" t="s">
        <v>3</v>
      </c>
      <c r="F3" s="9" t="s">
        <v>5</v>
      </c>
      <c r="G3" s="10" t="s">
        <v>3</v>
      </c>
      <c r="H3" s="9" t="s">
        <v>6</v>
      </c>
      <c r="I3" s="10" t="s">
        <v>3</v>
      </c>
      <c r="J3" s="9" t="s">
        <v>7</v>
      </c>
      <c r="K3" s="10" t="s">
        <v>3</v>
      </c>
      <c r="L3" s="9" t="s">
        <v>8</v>
      </c>
      <c r="M3" s="10" t="s">
        <v>3</v>
      </c>
    </row>
    <row r="4" spans="1:13">
      <c r="A4" s="7" t="s">
        <v>9</v>
      </c>
      <c r="B4" s="13">
        <v>2139.5500000000002</v>
      </c>
      <c r="C4" s="14">
        <v>6.323175114313951E-3</v>
      </c>
      <c r="D4" s="15">
        <v>2674.4375</v>
      </c>
      <c r="E4" s="16">
        <v>7.9039688928924379E-3</v>
      </c>
      <c r="F4" s="15">
        <v>3476.7687500000002</v>
      </c>
      <c r="G4" s="16">
        <v>1.027515956076017E-2</v>
      </c>
      <c r="H4" s="13">
        <v>2139.5500000000002</v>
      </c>
      <c r="I4" s="16">
        <v>6.323175114313951E-3</v>
      </c>
      <c r="J4" s="15">
        <v>2674.4375</v>
      </c>
      <c r="K4" s="16">
        <v>7.9039688928924379E-3</v>
      </c>
      <c r="L4" s="15">
        <v>3476.7687500000002</v>
      </c>
      <c r="M4" s="16">
        <v>1.027515956076017E-2</v>
      </c>
    </row>
    <row r="5" spans="1:13">
      <c r="A5" s="7" t="s">
        <v>10</v>
      </c>
      <c r="B5" s="13">
        <v>37.340000000000003</v>
      </c>
      <c r="C5" s="16">
        <v>1.1035374670771093E-4</v>
      </c>
      <c r="D5" s="15">
        <v>48.542000000000009</v>
      </c>
      <c r="E5" s="16">
        <v>1.4345987072002424E-4</v>
      </c>
      <c r="F5" s="15">
        <v>60.677500000000009</v>
      </c>
      <c r="G5" s="16">
        <v>1.7932483840003027E-4</v>
      </c>
      <c r="H5" s="13">
        <v>37.340000000000003</v>
      </c>
      <c r="I5" s="16">
        <v>1.1035374670771093E-4</v>
      </c>
      <c r="J5" s="15">
        <v>48.542000000000009</v>
      </c>
      <c r="K5" s="16">
        <v>1.4345987072002424E-4</v>
      </c>
      <c r="L5" s="15">
        <v>60.677500000000009</v>
      </c>
      <c r="M5" s="16">
        <v>1.7932483840003027E-4</v>
      </c>
    </row>
    <row r="6" spans="1:13">
      <c r="A6" s="7" t="s">
        <v>11</v>
      </c>
      <c r="B6" s="13">
        <v>400</v>
      </c>
      <c r="C6" s="16">
        <v>1.1821504735694797E-3</v>
      </c>
      <c r="D6" s="15">
        <v>500</v>
      </c>
      <c r="E6" s="16">
        <v>1.4776880919618496E-3</v>
      </c>
      <c r="F6" s="15">
        <v>650</v>
      </c>
      <c r="G6" s="16">
        <v>1.9209945195504043E-3</v>
      </c>
      <c r="H6" s="13">
        <v>400</v>
      </c>
      <c r="I6" s="16">
        <v>1.1821504735694797E-3</v>
      </c>
      <c r="J6" s="15">
        <v>500</v>
      </c>
      <c r="K6" s="16">
        <v>1.4776880919618496E-3</v>
      </c>
      <c r="L6" s="15">
        <v>650</v>
      </c>
      <c r="M6" s="16">
        <v>1.9209945195504043E-3</v>
      </c>
    </row>
    <row r="7" spans="1:13">
      <c r="A7" s="7" t="s">
        <v>12</v>
      </c>
      <c r="B7" s="13">
        <v>26654.799999999999</v>
      </c>
      <c r="C7" s="16">
        <v>7.8774961107249394E-2</v>
      </c>
      <c r="D7" s="15">
        <v>34651.24</v>
      </c>
      <c r="E7" s="16">
        <v>0.10240744943942423</v>
      </c>
      <c r="F7" s="15">
        <v>43314.049999999996</v>
      </c>
      <c r="G7" s="16">
        <v>0.1280093117992803</v>
      </c>
      <c r="H7" s="13">
        <v>26654.799999999999</v>
      </c>
      <c r="I7" s="16">
        <v>7.8774961107249408E-2</v>
      </c>
      <c r="J7" s="15">
        <v>34651.24</v>
      </c>
      <c r="K7" s="16">
        <v>0.10240744943942423</v>
      </c>
      <c r="L7" s="15">
        <v>43314.049999999996</v>
      </c>
      <c r="M7" s="16">
        <v>0.1280093117992803</v>
      </c>
    </row>
    <row r="8" spans="1:13">
      <c r="A8" s="7" t="s">
        <v>13</v>
      </c>
      <c r="B8" s="13">
        <v>1282.53</v>
      </c>
      <c r="C8" s="16">
        <v>3.7903586171676618E-3</v>
      </c>
      <c r="D8" s="15">
        <v>1603.1624999999999</v>
      </c>
      <c r="E8" s="16">
        <v>4.7379482714595767E-3</v>
      </c>
      <c r="F8" s="15">
        <v>2084.1112499999999</v>
      </c>
      <c r="G8" s="16">
        <v>6.1593327528974501E-3</v>
      </c>
      <c r="H8" s="13">
        <v>1282.53</v>
      </c>
      <c r="I8" s="16">
        <v>3.7903586171676618E-3</v>
      </c>
      <c r="J8" s="15">
        <v>1603.1624999999999</v>
      </c>
      <c r="K8" s="16">
        <v>4.7379482714595767E-3</v>
      </c>
      <c r="L8" s="15">
        <v>2084.1112499999999</v>
      </c>
      <c r="M8" s="16">
        <v>6.1593327528974501E-3</v>
      </c>
    </row>
    <row r="9" spans="1:13">
      <c r="A9" s="7" t="s">
        <v>14</v>
      </c>
      <c r="B9" s="13">
        <v>6051.13</v>
      </c>
      <c r="C9" s="16">
        <v>1.7883365487826215E-2</v>
      </c>
      <c r="D9" s="15">
        <v>7866.4690000000001</v>
      </c>
      <c r="E9" s="16">
        <v>2.3248375134174076E-2</v>
      </c>
      <c r="F9" s="15">
        <v>9833.0862500000003</v>
      </c>
      <c r="G9" s="16">
        <v>2.9060468917717599E-2</v>
      </c>
      <c r="H9" s="13">
        <v>6051.13</v>
      </c>
      <c r="I9" s="16">
        <v>1.7883365487826215E-2</v>
      </c>
      <c r="J9" s="15">
        <v>7866.4690000000001</v>
      </c>
      <c r="K9" s="16">
        <v>2.3248375134174076E-2</v>
      </c>
      <c r="L9" s="15">
        <v>9833.0862500000003</v>
      </c>
      <c r="M9" s="16">
        <v>2.9060468917717599E-2</v>
      </c>
    </row>
    <row r="10" spans="1:13">
      <c r="A10" s="7" t="s">
        <v>15</v>
      </c>
      <c r="B10" s="13">
        <v>370.96</v>
      </c>
      <c r="C10" s="16">
        <v>1.0963263491883353E-3</v>
      </c>
      <c r="D10" s="15">
        <v>463.69999999999993</v>
      </c>
      <c r="E10" s="16">
        <v>1.3704079364854191E-3</v>
      </c>
      <c r="F10" s="15">
        <v>602.80999999999995</v>
      </c>
      <c r="G10" s="16">
        <v>1.7815303174310449E-3</v>
      </c>
      <c r="H10" s="13">
        <v>370.96</v>
      </c>
      <c r="I10" s="16">
        <v>1.0963263491883353E-3</v>
      </c>
      <c r="J10" s="15">
        <v>463.69999999999993</v>
      </c>
      <c r="K10" s="16">
        <v>1.3704079364854191E-3</v>
      </c>
      <c r="L10" s="15">
        <v>602.80999999999995</v>
      </c>
      <c r="M10" s="16">
        <v>1.7815303174310449E-3</v>
      </c>
    </row>
    <row r="11" spans="1:13">
      <c r="A11" s="7" t="s">
        <v>16</v>
      </c>
      <c r="B11" s="13">
        <v>65.41</v>
      </c>
      <c r="C11" s="16">
        <v>1.9331115619044916E-4</v>
      </c>
      <c r="D11" s="15">
        <v>85.033000000000001</v>
      </c>
      <c r="E11" s="16">
        <v>2.5130450304758389E-4</v>
      </c>
      <c r="F11" s="15">
        <v>106.29124999999999</v>
      </c>
      <c r="G11" s="16">
        <v>3.1413062880947983E-4</v>
      </c>
      <c r="H11" s="13">
        <v>65.41</v>
      </c>
      <c r="I11" s="16">
        <v>1.9331115619044916E-4</v>
      </c>
      <c r="J11" s="15">
        <v>85.033000000000001</v>
      </c>
      <c r="K11" s="16">
        <v>2.5130450304758389E-4</v>
      </c>
      <c r="L11" s="15">
        <v>106.29124999999999</v>
      </c>
      <c r="M11" s="16">
        <v>3.1413062880947983E-4</v>
      </c>
    </row>
    <row r="12" spans="1:13">
      <c r="A12" s="7" t="s">
        <v>17</v>
      </c>
      <c r="B12" s="13">
        <v>3950.05</v>
      </c>
      <c r="C12" s="16">
        <v>1.1673883695307807E-2</v>
      </c>
      <c r="D12" s="15">
        <v>4937.5625</v>
      </c>
      <c r="E12" s="16">
        <v>1.4592354619134759E-2</v>
      </c>
      <c r="F12" s="15">
        <v>6418.8312500000002</v>
      </c>
      <c r="G12" s="16">
        <v>1.8970061004875187E-2</v>
      </c>
      <c r="H12" s="13">
        <v>3950.05</v>
      </c>
      <c r="I12" s="16">
        <v>1.1673883695307807E-2</v>
      </c>
      <c r="J12" s="15">
        <v>4937.5625</v>
      </c>
      <c r="K12" s="16">
        <v>1.4592354619134759E-2</v>
      </c>
      <c r="L12" s="15">
        <v>6418.8312500000002</v>
      </c>
      <c r="M12" s="16">
        <v>1.8970061004875187E-2</v>
      </c>
    </row>
    <row r="13" spans="1:13">
      <c r="A13" s="7" t="s">
        <v>18</v>
      </c>
      <c r="B13" s="13">
        <v>11697</v>
      </c>
      <c r="C13" s="16">
        <v>3.4569035223355506E-2</v>
      </c>
      <c r="D13" s="15">
        <v>15206.1</v>
      </c>
      <c r="E13" s="16">
        <v>4.4939745790362161E-2</v>
      </c>
      <c r="F13" s="15">
        <v>19007.625</v>
      </c>
      <c r="G13" s="16">
        <v>5.6174682237952703E-2</v>
      </c>
      <c r="H13" s="13">
        <v>11697</v>
      </c>
      <c r="I13" s="16">
        <v>3.4569035223355506E-2</v>
      </c>
      <c r="J13" s="15">
        <v>15206.1</v>
      </c>
      <c r="K13" s="16">
        <v>4.4939745790362161E-2</v>
      </c>
      <c r="L13" s="15">
        <v>19007.625</v>
      </c>
      <c r="M13" s="16">
        <v>5.6174682237952703E-2</v>
      </c>
    </row>
    <row r="14" spans="1:13">
      <c r="A14" s="7" t="s">
        <v>19</v>
      </c>
      <c r="B14" s="13">
        <v>1184.8699999999999</v>
      </c>
      <c r="C14" s="16">
        <v>3.501736579045673E-3</v>
      </c>
      <c r="D14" s="15">
        <v>1481.0874999999999</v>
      </c>
      <c r="E14" s="16">
        <v>4.3771707238070912E-3</v>
      </c>
      <c r="F14" s="15">
        <v>1925.4137499999999</v>
      </c>
      <c r="G14" s="16">
        <v>5.6903219409492186E-3</v>
      </c>
      <c r="H14" s="13">
        <v>1184.8699999999999</v>
      </c>
      <c r="I14" s="16">
        <v>3.501736579045673E-3</v>
      </c>
      <c r="J14" s="15">
        <v>1481.0874999999999</v>
      </c>
      <c r="K14" s="16">
        <v>4.3771707238070912E-3</v>
      </c>
      <c r="L14" s="15">
        <v>1925.4137499999999</v>
      </c>
      <c r="M14" s="16">
        <v>5.6903219409492186E-3</v>
      </c>
    </row>
    <row r="15" spans="1:13">
      <c r="A15" s="7" t="s">
        <v>20</v>
      </c>
      <c r="B15" s="13">
        <v>90</v>
      </c>
      <c r="C15" s="16">
        <v>2.6598385655313291E-4</v>
      </c>
      <c r="D15" s="15">
        <v>117</v>
      </c>
      <c r="E15" s="16">
        <v>3.4577901351907279E-4</v>
      </c>
      <c r="F15" s="15">
        <v>146.25</v>
      </c>
      <c r="G15" s="16">
        <v>4.3222376689884101E-4</v>
      </c>
      <c r="H15" s="13">
        <v>90</v>
      </c>
      <c r="I15" s="16">
        <v>2.6598385655313291E-4</v>
      </c>
      <c r="J15" s="15">
        <v>117</v>
      </c>
      <c r="K15" s="16">
        <v>3.4577901351907279E-4</v>
      </c>
      <c r="L15" s="15">
        <v>146.25</v>
      </c>
      <c r="M15" s="16">
        <v>4.3222376689884101E-4</v>
      </c>
    </row>
    <row r="16" spans="1:13">
      <c r="A16" s="7" t="s">
        <v>21</v>
      </c>
      <c r="B16" s="13">
        <v>21010.25</v>
      </c>
      <c r="C16" s="16">
        <v>6.2093192468282897E-2</v>
      </c>
      <c r="D16" s="15">
        <v>26262.8125</v>
      </c>
      <c r="E16" s="16">
        <v>7.7616490585353623E-2</v>
      </c>
      <c r="F16" s="15">
        <v>34141.65625</v>
      </c>
      <c r="G16" s="16">
        <v>0.10090143776095971</v>
      </c>
      <c r="H16" s="13">
        <v>21010.25</v>
      </c>
      <c r="I16" s="16">
        <v>6.2093192468282897E-2</v>
      </c>
      <c r="J16" s="15">
        <v>26262.8125</v>
      </c>
      <c r="K16" s="16">
        <v>7.7616490585353623E-2</v>
      </c>
      <c r="L16" s="15">
        <v>34141.65625</v>
      </c>
      <c r="M16" s="16">
        <v>0.10090143776095971</v>
      </c>
    </row>
    <row r="17" spans="1:13">
      <c r="A17" s="7" t="s">
        <v>22</v>
      </c>
      <c r="B17" s="13">
        <v>6861.83</v>
      </c>
      <c r="C17" s="16">
        <v>2.0279288960133156E-2</v>
      </c>
      <c r="D17" s="15">
        <v>8920.3790000000008</v>
      </c>
      <c r="E17" s="16">
        <v>2.6363075648173105E-2</v>
      </c>
      <c r="F17" s="15">
        <v>11150.473750000001</v>
      </c>
      <c r="G17" s="16">
        <v>3.2953844560216383E-2</v>
      </c>
      <c r="H17" s="13">
        <v>6861.83</v>
      </c>
      <c r="I17" s="16">
        <v>2.0279288960133156E-2</v>
      </c>
      <c r="J17" s="15">
        <v>8920.3790000000008</v>
      </c>
      <c r="K17" s="16">
        <v>2.6363075648173105E-2</v>
      </c>
      <c r="L17" s="15">
        <v>11150.473750000001</v>
      </c>
      <c r="M17" s="16">
        <v>3.2953844560216383E-2</v>
      </c>
    </row>
    <row r="18" spans="1:13">
      <c r="A18" s="7" t="s">
        <v>23</v>
      </c>
      <c r="B18" s="13">
        <v>5789.74</v>
      </c>
      <c r="C18" s="16">
        <v>1.7110859707110397E-2</v>
      </c>
      <c r="D18" s="15">
        <v>7237.1749999999993</v>
      </c>
      <c r="E18" s="16">
        <v>2.1388574633887995E-2</v>
      </c>
      <c r="F18" s="15">
        <v>9408.3274999999994</v>
      </c>
      <c r="G18" s="16">
        <v>2.7805147024054393E-2</v>
      </c>
      <c r="H18" s="13">
        <v>5789.74</v>
      </c>
      <c r="I18" s="16">
        <v>1.7110859707110397E-2</v>
      </c>
      <c r="J18" s="15">
        <v>7237.1749999999993</v>
      </c>
      <c r="K18" s="16">
        <v>2.1388574633887995E-2</v>
      </c>
      <c r="L18" s="15">
        <v>9408.3274999999994</v>
      </c>
      <c r="M18" s="16">
        <v>2.7805147024054393E-2</v>
      </c>
    </row>
    <row r="19" spans="1:13">
      <c r="A19" s="7" t="s">
        <v>24</v>
      </c>
      <c r="B19" s="13">
        <v>391.5</v>
      </c>
      <c r="C19" s="16">
        <v>1.1570297760061282E-3</v>
      </c>
      <c r="D19" s="15">
        <v>508.95000000000005</v>
      </c>
      <c r="E19" s="16">
        <v>1.5041387088079669E-3</v>
      </c>
      <c r="F19" s="15">
        <v>636.1875</v>
      </c>
      <c r="G19" s="16">
        <v>1.8801733860099583E-3</v>
      </c>
      <c r="H19" s="13">
        <v>391.5</v>
      </c>
      <c r="I19" s="16">
        <v>1.1570297760061282E-3</v>
      </c>
      <c r="J19" s="15">
        <v>508.95000000000005</v>
      </c>
      <c r="K19" s="16">
        <v>1.5041387088079669E-3</v>
      </c>
      <c r="L19" s="15">
        <v>636.1875</v>
      </c>
      <c r="M19" s="16">
        <v>1.8801733860099583E-3</v>
      </c>
    </row>
    <row r="20" spans="1:13">
      <c r="A20" s="7" t="s">
        <v>25</v>
      </c>
      <c r="B20" s="13">
        <v>172000</v>
      </c>
      <c r="C20" s="16">
        <v>0.50832470363487625</v>
      </c>
      <c r="D20" s="15">
        <v>215000</v>
      </c>
      <c r="E20" s="16">
        <v>0.63540587954359529</v>
      </c>
      <c r="F20" s="15">
        <v>279500</v>
      </c>
      <c r="G20" s="16">
        <v>0.82602764340667389</v>
      </c>
      <c r="H20" s="13">
        <v>172000</v>
      </c>
      <c r="I20" s="16">
        <v>0.50832470363487625</v>
      </c>
      <c r="J20" s="15">
        <v>215000</v>
      </c>
      <c r="K20" s="16">
        <v>0.63540587954359529</v>
      </c>
      <c r="L20" s="15">
        <v>279500</v>
      </c>
      <c r="M20" s="16">
        <v>0.82602764340667389</v>
      </c>
    </row>
    <row r="21" spans="1:13">
      <c r="A21" s="7" t="s">
        <v>26</v>
      </c>
      <c r="B21" s="13">
        <v>-21.34</v>
      </c>
      <c r="C21" s="16">
        <v>-6.3067727764931744E-5</v>
      </c>
      <c r="D21" s="15">
        <v>-27.742000000000001</v>
      </c>
      <c r="E21" s="16">
        <v>-8.1988046094411262E-5</v>
      </c>
      <c r="F21" s="15">
        <v>-34.677500000000002</v>
      </c>
      <c r="G21" s="16">
        <v>-1.0248505761801408E-4</v>
      </c>
      <c r="H21" s="13">
        <v>-21.34</v>
      </c>
      <c r="I21" s="16">
        <v>-6.3067727764931744E-5</v>
      </c>
      <c r="J21" s="15">
        <v>-27.742000000000001</v>
      </c>
      <c r="K21" s="16">
        <v>-8.1988046094411262E-5</v>
      </c>
      <c r="L21" s="15">
        <v>-34.677500000000002</v>
      </c>
      <c r="M21" s="16">
        <v>-1.0248505761801408E-4</v>
      </c>
    </row>
    <row r="22" spans="1:13">
      <c r="A22" s="7" t="s">
        <v>27</v>
      </c>
      <c r="B22" s="13">
        <v>1261.22</v>
      </c>
      <c r="C22" s="16">
        <v>3.7273795506882479E-3</v>
      </c>
      <c r="D22" s="15">
        <v>1576.5249999999999</v>
      </c>
      <c r="E22" s="16">
        <v>4.659224438360309E-3</v>
      </c>
      <c r="F22" s="15">
        <v>2049.4825000000001</v>
      </c>
      <c r="G22" s="16">
        <v>6.0569917698684028E-3</v>
      </c>
      <c r="H22" s="13">
        <v>1261.22</v>
      </c>
      <c r="I22" s="16">
        <v>3.7273795506882479E-3</v>
      </c>
      <c r="J22" s="15">
        <v>1576.5249999999999</v>
      </c>
      <c r="K22" s="16">
        <v>4.659224438360309E-3</v>
      </c>
      <c r="L22" s="15">
        <v>2049.4825000000001</v>
      </c>
      <c r="M22" s="16">
        <v>6.0569917698684028E-3</v>
      </c>
    </row>
    <row r="23" spans="1:13">
      <c r="A23" s="7" t="s">
        <v>28</v>
      </c>
      <c r="B23" s="13">
        <v>43575.12</v>
      </c>
      <c r="C23" s="16">
        <v>0.12878087185961726</v>
      </c>
      <c r="D23" s="15">
        <v>56647.656000000003</v>
      </c>
      <c r="E23" s="16">
        <v>0.16741513341750244</v>
      </c>
      <c r="F23" s="15">
        <v>70809.569999999992</v>
      </c>
      <c r="G23" s="16">
        <v>0.20926891677187803</v>
      </c>
      <c r="H23" s="13">
        <v>43575.12</v>
      </c>
      <c r="I23" s="16">
        <v>0.12878087185961726</v>
      </c>
      <c r="J23" s="15">
        <v>56647.656000000003</v>
      </c>
      <c r="K23" s="16">
        <v>0.16741513341750244</v>
      </c>
      <c r="L23" s="15">
        <v>70809.569999999992</v>
      </c>
      <c r="M23" s="16">
        <v>0.20926891677187803</v>
      </c>
    </row>
    <row r="24" spans="1:13">
      <c r="A24" s="4" t="s">
        <v>29</v>
      </c>
      <c r="B24" s="13">
        <v>13850</v>
      </c>
      <c r="C24" s="16">
        <v>4.0931960147343231E-2</v>
      </c>
      <c r="D24" s="15">
        <v>17312.5</v>
      </c>
      <c r="E24" s="16">
        <v>5.1164950184179041E-2</v>
      </c>
      <c r="F24" s="15">
        <v>22506.25</v>
      </c>
      <c r="G24" s="16">
        <v>6.6514435239432748E-2</v>
      </c>
      <c r="H24" s="13">
        <v>13850</v>
      </c>
      <c r="I24" s="16">
        <v>4.0931960147343231E-2</v>
      </c>
      <c r="J24" s="15">
        <v>17312.5</v>
      </c>
      <c r="K24" s="16">
        <v>5.1164950184179041E-2</v>
      </c>
      <c r="L24" s="15">
        <v>22506.25</v>
      </c>
      <c r="M24" s="16">
        <v>6.6514435239432748E-2</v>
      </c>
    </row>
    <row r="25" spans="1:13">
      <c r="A25" s="4" t="s">
        <v>30</v>
      </c>
      <c r="B25" s="13">
        <v>595</v>
      </c>
      <c r="C25" s="16">
        <v>1.758448829434601E-3</v>
      </c>
      <c r="D25" s="15">
        <v>773.5</v>
      </c>
      <c r="E25" s="16">
        <v>2.2859834782649811E-3</v>
      </c>
      <c r="F25" s="15">
        <v>966.875</v>
      </c>
      <c r="G25" s="16">
        <v>2.8574793478312265E-3</v>
      </c>
      <c r="H25" s="13">
        <v>595</v>
      </c>
      <c r="I25" s="16">
        <v>1.758448829434601E-3</v>
      </c>
      <c r="J25" s="15">
        <v>773.5</v>
      </c>
      <c r="K25" s="16">
        <v>2.2859834782649811E-3</v>
      </c>
      <c r="L25" s="15">
        <v>966.875</v>
      </c>
      <c r="M25" s="16">
        <v>2.8574793478312265E-3</v>
      </c>
    </row>
    <row r="26" spans="1:13">
      <c r="A26" s="7" t="s">
        <v>31</v>
      </c>
      <c r="B26" s="13">
        <v>13213.44</v>
      </c>
      <c r="C26" s="16">
        <v>3.9050685883704764E-2</v>
      </c>
      <c r="D26" s="15">
        <v>16516.8</v>
      </c>
      <c r="E26" s="16">
        <v>4.8813357354630951E-2</v>
      </c>
      <c r="F26" s="15">
        <v>21471.84</v>
      </c>
      <c r="G26" s="16">
        <v>6.3457364561020232E-2</v>
      </c>
      <c r="H26" s="13">
        <v>13213.44</v>
      </c>
      <c r="I26" s="16">
        <v>3.9050685883704764E-2</v>
      </c>
      <c r="J26" s="15">
        <v>16516.8</v>
      </c>
      <c r="K26" s="16">
        <v>4.8813357354630951E-2</v>
      </c>
      <c r="L26" s="15">
        <v>21471.84</v>
      </c>
      <c r="M26" s="16">
        <v>6.3457364561020232E-2</v>
      </c>
    </row>
    <row r="27" spans="1:13">
      <c r="A27" s="7" t="s">
        <v>32</v>
      </c>
      <c r="B27" s="13">
        <v>191.27</v>
      </c>
      <c r="C27" s="16">
        <v>5.6527480269908596E-4</v>
      </c>
      <c r="D27" s="15">
        <v>248.65100000000001</v>
      </c>
      <c r="E27" s="16">
        <v>7.3485724350881175E-4</v>
      </c>
      <c r="F27" s="15">
        <v>310.81374999999997</v>
      </c>
      <c r="G27" s="16">
        <v>9.185715543860145E-4</v>
      </c>
      <c r="H27" s="13">
        <v>191.27</v>
      </c>
      <c r="I27" s="16">
        <v>5.6527480269908596E-4</v>
      </c>
      <c r="J27" s="15">
        <v>248.65100000000001</v>
      </c>
      <c r="K27" s="16">
        <v>7.3485724350881175E-4</v>
      </c>
      <c r="L27" s="15">
        <v>310.81374999999997</v>
      </c>
      <c r="M27" s="16">
        <v>9.185715543860145E-4</v>
      </c>
    </row>
    <row r="28" spans="1:13">
      <c r="A28" s="7" t="s">
        <v>33</v>
      </c>
      <c r="B28" s="13">
        <v>911.66</v>
      </c>
      <c r="C28" s="16">
        <v>2.6942982518358793E-3</v>
      </c>
      <c r="D28" s="15">
        <v>1139.5749999999998</v>
      </c>
      <c r="E28" s="16">
        <v>3.3678728147948488E-3</v>
      </c>
      <c r="F28" s="15">
        <v>1481.4474999999998</v>
      </c>
      <c r="G28" s="16">
        <v>4.3782346592333033E-3</v>
      </c>
      <c r="H28" s="13">
        <v>911.66</v>
      </c>
      <c r="I28" s="16">
        <v>2.6942982518358793E-3</v>
      </c>
      <c r="J28" s="15">
        <v>1139.5749999999998</v>
      </c>
      <c r="K28" s="16">
        <v>3.3678728147948488E-3</v>
      </c>
      <c r="L28" s="15">
        <v>1481.4474999999998</v>
      </c>
      <c r="M28" s="16">
        <v>4.3782346592333033E-3</v>
      </c>
    </row>
    <row r="29" spans="1:13">
      <c r="A29" s="7" t="s">
        <v>34</v>
      </c>
      <c r="B29" s="13">
        <v>4113.07</v>
      </c>
      <c r="C29" s="16">
        <v>1.2155669120811048E-2</v>
      </c>
      <c r="D29" s="15">
        <v>5346.991</v>
      </c>
      <c r="E29" s="16">
        <v>1.5802369857054365E-2</v>
      </c>
      <c r="F29" s="15">
        <v>6683.7387499999995</v>
      </c>
      <c r="G29" s="16">
        <v>1.9752962321317954E-2</v>
      </c>
      <c r="H29" s="13">
        <v>4113.07</v>
      </c>
      <c r="I29" s="16">
        <v>1.2155669120811048E-2</v>
      </c>
      <c r="J29" s="15">
        <v>5346.991</v>
      </c>
      <c r="K29" s="16">
        <v>1.5802369857054365E-2</v>
      </c>
      <c r="L29" s="15">
        <v>6683.7387499999995</v>
      </c>
      <c r="M29" s="16">
        <v>1.9752962321317954E-2</v>
      </c>
    </row>
    <row r="30" spans="1:13">
      <c r="A30" s="4" t="s">
        <v>35</v>
      </c>
      <c r="B30" s="11"/>
      <c r="C30" s="16"/>
      <c r="D30" s="11"/>
      <c r="E30" s="16"/>
      <c r="F30" s="11"/>
      <c r="G30" s="16"/>
      <c r="H30" s="15"/>
      <c r="I30" s="16"/>
      <c r="J30" s="15"/>
      <c r="K30" s="16"/>
      <c r="L30" s="15"/>
      <c r="M30" s="16"/>
    </row>
    <row r="31" spans="1:13">
      <c r="A31" s="6" t="s">
        <v>36</v>
      </c>
      <c r="B31" s="17">
        <v>500</v>
      </c>
      <c r="C31" s="16">
        <v>1.4776880919618496E-3</v>
      </c>
      <c r="D31" s="18">
        <v>650</v>
      </c>
      <c r="E31" s="16">
        <v>1.9209945195504043E-3</v>
      </c>
      <c r="F31" s="18">
        <v>812.5</v>
      </c>
      <c r="G31" s="16">
        <v>2.4012431494380053E-3</v>
      </c>
      <c r="H31" s="17">
        <v>500</v>
      </c>
      <c r="I31" s="16">
        <v>1.4776880919618496E-3</v>
      </c>
      <c r="J31" s="18">
        <v>650</v>
      </c>
      <c r="K31" s="16">
        <v>1.9209945195504043E-3</v>
      </c>
      <c r="L31" s="15">
        <v>812.5</v>
      </c>
      <c r="M31" s="16">
        <v>2.4012431494380053E-3</v>
      </c>
    </row>
    <row r="32" spans="1:13">
      <c r="A32" s="6" t="s">
        <v>37</v>
      </c>
      <c r="B32" s="17">
        <v>200</v>
      </c>
      <c r="C32" s="16">
        <v>5.9107523678473986E-4</v>
      </c>
      <c r="D32" s="18">
        <v>250</v>
      </c>
      <c r="E32" s="16">
        <v>7.388440459809248E-4</v>
      </c>
      <c r="F32" s="18">
        <v>325</v>
      </c>
      <c r="G32" s="16">
        <v>9.6049725977520215E-4</v>
      </c>
      <c r="H32" s="17">
        <v>200</v>
      </c>
      <c r="I32" s="16">
        <v>5.9107523678473986E-4</v>
      </c>
      <c r="J32" s="18">
        <v>250</v>
      </c>
      <c r="K32" s="16">
        <v>7.388440459809248E-4</v>
      </c>
      <c r="L32" s="15">
        <v>325</v>
      </c>
      <c r="M32" s="16">
        <v>9.6049725977520215E-4</v>
      </c>
    </row>
    <row r="33" spans="1:13">
      <c r="A33" s="7" t="s">
        <v>38</v>
      </c>
      <c r="B33" s="19">
        <v>700</v>
      </c>
      <c r="C33" s="16">
        <v>2.0687633287465894E-3</v>
      </c>
      <c r="D33" s="19">
        <v>900</v>
      </c>
      <c r="E33" s="16">
        <v>2.6598385655313291E-3</v>
      </c>
      <c r="F33" s="19">
        <v>1137.5</v>
      </c>
      <c r="G33" s="16">
        <v>3.3617404092132078E-3</v>
      </c>
      <c r="H33" s="19">
        <v>700</v>
      </c>
      <c r="I33" s="16">
        <v>2.0687633287465894E-3</v>
      </c>
      <c r="J33" s="19">
        <v>900</v>
      </c>
      <c r="K33" s="16">
        <v>2.6598385655313291E-3</v>
      </c>
      <c r="L33" s="19">
        <v>1137.5</v>
      </c>
      <c r="M33" s="16">
        <v>3.3617404092132078E-3</v>
      </c>
    </row>
    <row r="34" spans="1:13">
      <c r="A34" s="3"/>
      <c r="B34" s="11"/>
      <c r="C34" s="16"/>
      <c r="D34" s="11"/>
      <c r="E34" s="16"/>
      <c r="F34" s="11"/>
      <c r="G34" s="16"/>
      <c r="H34" s="11"/>
      <c r="I34" s="16"/>
      <c r="J34" s="11"/>
      <c r="K34" s="16"/>
      <c r="L34" s="11"/>
      <c r="M34" s="16"/>
    </row>
    <row r="35" spans="1:13" ht="15.75" thickBot="1">
      <c r="A35" s="5" t="s">
        <v>39</v>
      </c>
      <c r="B35" s="20">
        <v>338366.4</v>
      </c>
      <c r="C35" s="16">
        <v>1</v>
      </c>
      <c r="D35" s="20">
        <v>427998.10649999999</v>
      </c>
      <c r="E35" s="16">
        <v>1.2648954107145389</v>
      </c>
      <c r="F35" s="20">
        <v>549845.4</v>
      </c>
      <c r="G35" s="16">
        <v>1.625</v>
      </c>
      <c r="H35" s="20">
        <v>338366.4</v>
      </c>
      <c r="I35" s="16">
        <v>1</v>
      </c>
      <c r="J35" s="20">
        <v>427998.10649999999</v>
      </c>
      <c r="K35" s="16">
        <v>1.2648954107145389</v>
      </c>
      <c r="L35" s="20">
        <v>549845.4</v>
      </c>
      <c r="M35" s="16">
        <v>1.625</v>
      </c>
    </row>
    <row r="36" spans="1:13" ht="15.75" thickTop="1">
      <c r="A36" s="3"/>
      <c r="B36" s="11"/>
      <c r="C36" s="12"/>
      <c r="D36" s="11"/>
      <c r="E36" s="12"/>
      <c r="F36" s="11"/>
      <c r="G36" s="12"/>
      <c r="H36" s="11"/>
      <c r="I36" s="12"/>
      <c r="J36" s="11"/>
      <c r="K36" s="12"/>
      <c r="L36" s="11"/>
      <c r="M36" s="12"/>
    </row>
    <row r="38" spans="1:13">
      <c r="A38" s="3"/>
      <c r="B38" s="15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</row>
    <row r="39" spans="1:13">
      <c r="A39" s="3"/>
      <c r="B39" s="11"/>
      <c r="C39" s="12"/>
      <c r="D39" s="11"/>
      <c r="E39" s="12"/>
      <c r="F39" s="11"/>
      <c r="G39" s="12"/>
      <c r="H39" s="23"/>
      <c r="I39" s="12"/>
      <c r="J39" s="11"/>
      <c r="K39" s="12"/>
      <c r="L39" s="11"/>
      <c r="M39" s="12"/>
    </row>
    <row r="40" spans="1:13">
      <c r="A40" s="3"/>
      <c r="B40" s="11"/>
      <c r="C40" s="12"/>
      <c r="D40" s="11"/>
      <c r="E40" s="12"/>
      <c r="F40" s="11"/>
      <c r="G40" s="12"/>
      <c r="H40" s="23"/>
      <c r="I40" s="12"/>
      <c r="J40" s="11"/>
      <c r="K40" s="12"/>
      <c r="L40" s="11"/>
      <c r="M40" s="1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25"/>
  <sheetViews>
    <sheetView showGridLines="0" topLeftCell="B1" workbookViewId="0">
      <selection activeCell="C10" sqref="C10"/>
    </sheetView>
  </sheetViews>
  <sheetFormatPr defaultColWidth="9.7109375" defaultRowHeight="18.75"/>
  <cols>
    <col min="1" max="1" width="10.7109375" style="130" bestFit="1" customWidth="1"/>
    <col min="2" max="2" width="65.85546875" style="130" customWidth="1"/>
    <col min="3" max="3" width="58.85546875" style="130" customWidth="1"/>
    <col min="4" max="16384" width="9.7109375" style="130"/>
  </cols>
  <sheetData>
    <row r="1" spans="1:3" ht="21">
      <c r="A1" s="129" t="s">
        <v>520</v>
      </c>
    </row>
    <row r="2" spans="1:3">
      <c r="B2" s="131"/>
    </row>
    <row r="3" spans="1:3">
      <c r="B3" s="131"/>
    </row>
    <row r="4" spans="1:3">
      <c r="B4" s="132" t="s">
        <v>521</v>
      </c>
      <c r="C4" s="131"/>
    </row>
    <row r="5" spans="1:3">
      <c r="B5" s="131" t="s">
        <v>522</v>
      </c>
    </row>
    <row r="6" spans="1:3">
      <c r="B6" s="131" t="s">
        <v>523</v>
      </c>
    </row>
    <row r="7" spans="1:3">
      <c r="B7" s="132" t="s">
        <v>524</v>
      </c>
    </row>
    <row r="8" spans="1:3">
      <c r="B8" s="131"/>
    </row>
    <row r="10" spans="1:3">
      <c r="B10" s="131"/>
    </row>
    <row r="11" spans="1:3">
      <c r="B11" s="131"/>
    </row>
    <row r="12" spans="1:3">
      <c r="B12" s="131"/>
    </row>
    <row r="13" spans="1:3">
      <c r="B13" s="131"/>
    </row>
    <row r="14" spans="1:3">
      <c r="B14" s="131"/>
    </row>
    <row r="15" spans="1:3">
      <c r="B15" s="131"/>
    </row>
    <row r="16" spans="1:3">
      <c r="B16" s="131"/>
    </row>
    <row r="17" spans="2:2">
      <c r="B17" s="131"/>
    </row>
    <row r="18" spans="2:2">
      <c r="B18" s="131"/>
    </row>
    <row r="19" spans="2:2">
      <c r="B19" s="131"/>
    </row>
    <row r="20" spans="2:2">
      <c r="B20" s="131"/>
    </row>
    <row r="21" spans="2:2">
      <c r="B21" s="131"/>
    </row>
    <row r="22" spans="2:2">
      <c r="B22" s="131"/>
    </row>
    <row r="23" spans="2:2">
      <c r="B23" s="132"/>
    </row>
    <row r="24" spans="2:2">
      <c r="B24" s="131"/>
    </row>
    <row r="25" spans="2:2">
      <c r="B25" s="133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B25"/>
  <sheetViews>
    <sheetView showGridLines="0" topLeftCell="A4" workbookViewId="0">
      <selection activeCell="D8" sqref="D8"/>
    </sheetView>
  </sheetViews>
  <sheetFormatPr defaultColWidth="9.7109375" defaultRowHeight="18.75"/>
  <cols>
    <col min="1" max="1" width="9.7109375" style="70"/>
    <col min="2" max="2" width="33" style="70" customWidth="1"/>
    <col min="3" max="3" width="9.7109375" style="70"/>
    <col min="4" max="4" width="26.5703125" style="70" customWidth="1"/>
    <col min="5" max="16384" width="9.7109375" style="70"/>
  </cols>
  <sheetData>
    <row r="1" spans="1:2" ht="21">
      <c r="A1" s="129" t="s">
        <v>525</v>
      </c>
    </row>
    <row r="2" spans="1:2" s="28" customFormat="1" ht="21">
      <c r="B2" s="134"/>
    </row>
    <row r="3" spans="1:2" s="28" customFormat="1" ht="21">
      <c r="B3" s="134"/>
    </row>
    <row r="4" spans="1:2" s="28" customFormat="1" ht="21">
      <c r="B4" s="28" t="str">
        <f>CHAR(7)&amp;"Accounts Receivable"&amp;CHAR(7)</f>
        <v>_x0007_Accounts Receivable_x0007_</v>
      </c>
    </row>
    <row r="5" spans="1:2" s="28" customFormat="1" ht="21">
      <c r="B5" s="134"/>
    </row>
    <row r="6" spans="1:2" s="28" customFormat="1" ht="21">
      <c r="B6" s="128"/>
    </row>
    <row r="7" spans="1:2" s="28" customFormat="1" ht="21">
      <c r="B7" s="134"/>
    </row>
    <row r="8" spans="1:2" s="28" customFormat="1" ht="21">
      <c r="B8" s="134"/>
    </row>
    <row r="9" spans="1:2" s="28" customFormat="1" ht="21">
      <c r="B9" s="134"/>
    </row>
    <row r="10" spans="1:2" s="28" customFormat="1" ht="21">
      <c r="B10" s="134"/>
    </row>
    <row r="11" spans="1:2" s="28" customFormat="1" ht="21">
      <c r="B11" s="134"/>
    </row>
    <row r="12" spans="1:2" s="28" customFormat="1" ht="21">
      <c r="B12" s="134"/>
    </row>
    <row r="13" spans="1:2">
      <c r="B13" s="67"/>
    </row>
    <row r="14" spans="1:2">
      <c r="B14" s="67"/>
    </row>
    <row r="15" spans="1:2">
      <c r="B15" s="67"/>
    </row>
    <row r="16" spans="1:2">
      <c r="B16" s="67"/>
    </row>
    <row r="17" spans="2:2">
      <c r="B17" s="67"/>
    </row>
    <row r="18" spans="2:2">
      <c r="B18" s="67"/>
    </row>
    <row r="19" spans="2:2">
      <c r="B19" s="67"/>
    </row>
    <row r="20" spans="2:2">
      <c r="B20" s="67"/>
    </row>
    <row r="21" spans="2:2">
      <c r="B21" s="67"/>
    </row>
    <row r="22" spans="2:2">
      <c r="B22" s="67"/>
    </row>
    <row r="23" spans="2:2">
      <c r="B23" s="69"/>
    </row>
    <row r="24" spans="2:2">
      <c r="B24" s="67"/>
    </row>
    <row r="25" spans="2:2">
      <c r="B25" s="105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21"/>
  <sheetViews>
    <sheetView showGridLines="0" topLeftCell="A13" zoomScale="90" zoomScaleNormal="90" workbookViewId="0">
      <selection activeCell="C19" sqref="C19"/>
    </sheetView>
  </sheetViews>
  <sheetFormatPr defaultRowHeight="21.75" customHeight="1"/>
  <cols>
    <col min="1" max="1" width="39" style="76" customWidth="1"/>
    <col min="2" max="5" width="21.140625" style="136" customWidth="1"/>
    <col min="6" max="16384" width="9.140625" style="76"/>
  </cols>
  <sheetData>
    <row r="1" spans="1:5" ht="21.75" customHeight="1">
      <c r="A1" s="135" t="s">
        <v>496</v>
      </c>
    </row>
    <row r="3" spans="1:5" ht="21.75" customHeight="1">
      <c r="A3" s="139" t="s">
        <v>526</v>
      </c>
      <c r="B3" s="140" t="s">
        <v>2</v>
      </c>
      <c r="C3" s="140" t="s">
        <v>4</v>
      </c>
      <c r="D3" s="140" t="s">
        <v>5</v>
      </c>
      <c r="E3" s="140" t="s">
        <v>6</v>
      </c>
    </row>
    <row r="4" spans="1:5" ht="21.75" customHeight="1">
      <c r="A4" s="141" t="s">
        <v>9</v>
      </c>
      <c r="B4" s="142">
        <v>2163.3264005000001</v>
      </c>
      <c r="C4" s="143">
        <v>2704.1505006249999</v>
      </c>
      <c r="D4" s="143">
        <v>3515.3956508125002</v>
      </c>
      <c r="E4" s="142">
        <v>2163.3204005000002</v>
      </c>
    </row>
    <row r="5" spans="1:5" ht="21.75" customHeight="1">
      <c r="A5" s="141" t="s">
        <v>10</v>
      </c>
      <c r="B5" s="142">
        <v>37.754847400000003</v>
      </c>
      <c r="C5" s="143">
        <v>49.081301620000005</v>
      </c>
      <c r="D5" s="143">
        <v>61.351627025000006</v>
      </c>
      <c r="E5" s="142">
        <v>37.754847400000003</v>
      </c>
    </row>
    <row r="6" spans="1:5" ht="21.75" customHeight="1">
      <c r="A6" s="141" t="s">
        <v>11</v>
      </c>
      <c r="B6" s="142">
        <v>404.44399999999996</v>
      </c>
      <c r="C6" s="143">
        <v>505.55499999999995</v>
      </c>
      <c r="D6" s="143">
        <v>657.22149999999999</v>
      </c>
      <c r="E6" s="142">
        <v>404.44399999999996</v>
      </c>
    </row>
    <row r="7" spans="1:5" ht="21.75" customHeight="1">
      <c r="A7" s="141" t="s">
        <v>12</v>
      </c>
      <c r="B7" s="142">
        <v>26950.934827999998</v>
      </c>
      <c r="C7" s="143">
        <v>35036.215276399998</v>
      </c>
      <c r="D7" s="143">
        <v>43795.269095499993</v>
      </c>
      <c r="E7" s="142">
        <v>26950.934827999998</v>
      </c>
    </row>
    <row r="8" spans="1:5" ht="21.75" customHeight="1">
      <c r="A8" s="141" t="s">
        <v>13</v>
      </c>
      <c r="B8" s="142">
        <v>1296.7789083</v>
      </c>
      <c r="C8" s="143">
        <v>1620.9736353749997</v>
      </c>
      <c r="D8" s="143">
        <v>2107.2657259875</v>
      </c>
      <c r="E8" s="142">
        <v>1296.7789083</v>
      </c>
    </row>
    <row r="9" spans="1:5" ht="21.75" customHeight="1">
      <c r="A9" s="141" t="s">
        <v>14</v>
      </c>
      <c r="B9" s="142">
        <v>6118.3580542999998</v>
      </c>
      <c r="C9" s="143">
        <v>7953.8654705899999</v>
      </c>
      <c r="D9" s="143">
        <v>9942.3318382375001</v>
      </c>
      <c r="E9" s="142">
        <v>6118.3580542999998</v>
      </c>
    </row>
    <row r="10" spans="1:5" ht="21.75" customHeight="1">
      <c r="A10" s="141" t="s">
        <v>15</v>
      </c>
      <c r="B10" s="142">
        <v>375.08136559999997</v>
      </c>
      <c r="C10" s="143">
        <v>468.85170699999992</v>
      </c>
      <c r="D10" s="143">
        <v>609.50721909999993</v>
      </c>
      <c r="E10" s="142">
        <v>375.08136559999997</v>
      </c>
    </row>
    <row r="11" spans="1:5" ht="21.75" customHeight="1">
      <c r="A11" s="141" t="s">
        <v>16</v>
      </c>
      <c r="B11" s="142">
        <v>66.1367051</v>
      </c>
      <c r="C11" s="143">
        <v>85.977716630000003</v>
      </c>
      <c r="D11" s="143">
        <v>107.47214578749998</v>
      </c>
      <c r="E11" s="142">
        <v>66.1367051</v>
      </c>
    </row>
    <row r="12" spans="1:5" ht="21.75" customHeight="1">
      <c r="A12" s="141" t="s">
        <v>17</v>
      </c>
      <c r="B12" s="142">
        <v>3993.9350555000001</v>
      </c>
      <c r="C12" s="143">
        <v>4992.4188193749997</v>
      </c>
      <c r="D12" s="143">
        <v>6490.1444651874999</v>
      </c>
      <c r="E12" s="142">
        <v>3993.9350555000001</v>
      </c>
    </row>
    <row r="13" spans="1:5" ht="21.75" customHeight="1">
      <c r="A13" s="141" t="s">
        <v>18</v>
      </c>
      <c r="B13" s="142">
        <v>11826.953669999999</v>
      </c>
      <c r="C13" s="143">
        <v>15375.039771</v>
      </c>
      <c r="D13" s="143">
        <v>19218.799713749999</v>
      </c>
      <c r="E13" s="142">
        <v>11826.953669999999</v>
      </c>
    </row>
    <row r="15" spans="1:5" ht="21.75" customHeight="1">
      <c r="B15" s="137"/>
      <c r="C15" s="137"/>
      <c r="D15" s="137"/>
      <c r="E15" s="137"/>
    </row>
    <row r="16" spans="1:5" ht="21.75" customHeight="1">
      <c r="B16" s="137"/>
      <c r="C16" s="137"/>
      <c r="D16" s="137"/>
      <c r="E16" s="137"/>
    </row>
    <row r="17" spans="2:5" ht="21.75" customHeight="1">
      <c r="B17" s="137"/>
      <c r="C17" s="137"/>
      <c r="D17" s="137"/>
      <c r="E17" s="137"/>
    </row>
    <row r="18" spans="2:5" ht="21.75" customHeight="1">
      <c r="B18" s="137"/>
      <c r="C18" s="137"/>
      <c r="D18" s="137"/>
      <c r="E18" s="137"/>
    </row>
    <row r="19" spans="2:5" ht="21.75" customHeight="1">
      <c r="B19" s="137"/>
      <c r="C19" s="137"/>
      <c r="D19" s="137"/>
      <c r="E19" s="137"/>
    </row>
    <row r="20" spans="2:5" ht="21.75" customHeight="1">
      <c r="B20" s="137"/>
      <c r="C20" s="137"/>
      <c r="D20" s="137"/>
      <c r="E20" s="137"/>
    </row>
    <row r="21" spans="2:5" ht="21.75" customHeight="1">
      <c r="B21" s="137"/>
      <c r="C21" s="137"/>
      <c r="D21" s="137"/>
      <c r="E21" s="13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1"/>
  <sheetViews>
    <sheetView showGridLines="0" zoomScale="90" zoomScaleNormal="90" workbookViewId="0">
      <selection activeCell="A15" sqref="A15"/>
    </sheetView>
  </sheetViews>
  <sheetFormatPr defaultRowHeight="21.75" customHeight="1"/>
  <cols>
    <col min="1" max="1" width="41.42578125" style="76" customWidth="1"/>
    <col min="2" max="5" width="21.140625" style="136" customWidth="1"/>
    <col min="6" max="16384" width="9.140625" style="76"/>
  </cols>
  <sheetData>
    <row r="1" spans="1:5" ht="21.75" customHeight="1">
      <c r="A1" s="135" t="s">
        <v>494</v>
      </c>
    </row>
    <row r="3" spans="1:5" ht="21.75" customHeight="1">
      <c r="A3" s="139" t="s">
        <v>526</v>
      </c>
      <c r="B3" s="140" t="s">
        <v>2</v>
      </c>
      <c r="C3" s="140" t="s">
        <v>4</v>
      </c>
      <c r="D3" s="140" t="s">
        <v>5</v>
      </c>
      <c r="E3" s="140" t="s">
        <v>6</v>
      </c>
    </row>
    <row r="4" spans="1:5" ht="21.75" customHeight="1">
      <c r="A4" s="141" t="s">
        <v>9</v>
      </c>
      <c r="B4" s="142">
        <v>2163.3264005000001</v>
      </c>
      <c r="C4" s="143">
        <v>2704.1505006249999</v>
      </c>
      <c r="D4" s="143">
        <v>3515.3956508125002</v>
      </c>
      <c r="E4" s="142">
        <v>2163.3204005000002</v>
      </c>
    </row>
    <row r="5" spans="1:5" ht="21.75" customHeight="1">
      <c r="A5" s="141" t="s">
        <v>10</v>
      </c>
      <c r="B5" s="142">
        <v>37.754847400000003</v>
      </c>
      <c r="C5" s="143">
        <v>49.081301620000005</v>
      </c>
      <c r="D5" s="143">
        <v>61.351627025000006</v>
      </c>
      <c r="E5" s="142">
        <v>37.754847400000003</v>
      </c>
    </row>
    <row r="6" spans="1:5" ht="21.75" customHeight="1">
      <c r="A6" s="141" t="s">
        <v>11</v>
      </c>
      <c r="B6" s="142">
        <v>404.44399999999996</v>
      </c>
      <c r="C6" s="143">
        <v>505.55499999999995</v>
      </c>
      <c r="D6" s="143">
        <v>657.22149999999999</v>
      </c>
      <c r="E6" s="142">
        <v>404.44399999999996</v>
      </c>
    </row>
    <row r="7" spans="1:5" ht="21.75" customHeight="1">
      <c r="A7" s="141" t="s">
        <v>12</v>
      </c>
      <c r="B7" s="142">
        <v>26950.934827999998</v>
      </c>
      <c r="C7" s="143">
        <v>35036.215276399998</v>
      </c>
      <c r="D7" s="143">
        <v>43795.269095499993</v>
      </c>
      <c r="E7" s="142">
        <v>26950.934827999998</v>
      </c>
    </row>
    <row r="8" spans="1:5" ht="21.75" customHeight="1">
      <c r="A8" s="141" t="s">
        <v>13</v>
      </c>
      <c r="B8" s="142">
        <v>1296.7789083</v>
      </c>
      <c r="C8" s="143">
        <v>1620.9736353749997</v>
      </c>
      <c r="D8" s="143">
        <v>2107.2657259875</v>
      </c>
      <c r="E8" s="142">
        <v>1296.7789083</v>
      </c>
    </row>
    <row r="9" spans="1:5" ht="21.75" customHeight="1">
      <c r="A9" s="141" t="s">
        <v>14</v>
      </c>
      <c r="B9" s="142">
        <v>6118.3580542999998</v>
      </c>
      <c r="C9" s="143">
        <v>7953.8654705899999</v>
      </c>
      <c r="D9" s="143">
        <v>9942.3318382375001</v>
      </c>
      <c r="E9" s="142">
        <v>6118.3580542999998</v>
      </c>
    </row>
    <row r="10" spans="1:5" ht="21.75" customHeight="1">
      <c r="A10" s="141" t="s">
        <v>15</v>
      </c>
      <c r="B10" s="142">
        <v>375.08136559999997</v>
      </c>
      <c r="C10" s="143">
        <v>468.85170699999992</v>
      </c>
      <c r="D10" s="143">
        <v>609.50721909999993</v>
      </c>
      <c r="E10" s="142">
        <v>375.08136559999997</v>
      </c>
    </row>
    <row r="11" spans="1:5" ht="21.75" customHeight="1">
      <c r="A11" s="141" t="s">
        <v>16</v>
      </c>
      <c r="B11" s="142">
        <v>66.1367051</v>
      </c>
      <c r="C11" s="143">
        <v>85.977716630000003</v>
      </c>
      <c r="D11" s="143">
        <v>107.47214578749998</v>
      </c>
      <c r="E11" s="142">
        <v>66.1367051</v>
      </c>
    </row>
    <row r="12" spans="1:5" ht="21.75" customHeight="1">
      <c r="A12" s="141" t="s">
        <v>17</v>
      </c>
      <c r="B12" s="142">
        <v>3993.9350555000001</v>
      </c>
      <c r="C12" s="143">
        <v>4992.4188193749997</v>
      </c>
      <c r="D12" s="143">
        <v>6490.1444651874999</v>
      </c>
      <c r="E12" s="142">
        <v>3993.9350555000001</v>
      </c>
    </row>
    <row r="13" spans="1:5" ht="21.75" customHeight="1">
      <c r="A13" s="141" t="s">
        <v>18</v>
      </c>
      <c r="B13" s="142">
        <v>11826.953669999999</v>
      </c>
      <c r="C13" s="143">
        <v>15375.039771</v>
      </c>
      <c r="D13" s="143">
        <v>19218.799713749999</v>
      </c>
      <c r="E13" s="142">
        <v>11826.953669999999</v>
      </c>
    </row>
    <row r="15" spans="1:5" ht="21.75" customHeight="1">
      <c r="B15" s="138"/>
      <c r="C15" s="138"/>
      <c r="D15" s="138"/>
      <c r="E15" s="138"/>
    </row>
    <row r="16" spans="1:5" ht="21.75" customHeight="1">
      <c r="B16" s="138"/>
      <c r="C16" s="138"/>
      <c r="D16" s="138"/>
      <c r="E16" s="138"/>
    </row>
    <row r="17" spans="2:5" ht="21.75" customHeight="1">
      <c r="B17" s="138"/>
      <c r="C17" s="138"/>
      <c r="D17" s="138"/>
      <c r="E17" s="138"/>
    </row>
    <row r="18" spans="2:5" ht="21.75" customHeight="1">
      <c r="B18" s="138"/>
      <c r="C18" s="138"/>
      <c r="D18" s="138"/>
      <c r="E18" s="138"/>
    </row>
    <row r="19" spans="2:5" ht="21.75" customHeight="1">
      <c r="B19" s="138"/>
      <c r="C19" s="138"/>
      <c r="D19" s="138"/>
      <c r="E19" s="138"/>
    </row>
    <row r="20" spans="2:5" ht="21.75" customHeight="1">
      <c r="B20" s="138"/>
      <c r="C20" s="138"/>
      <c r="D20" s="138"/>
      <c r="E20" s="138"/>
    </row>
    <row r="21" spans="2:5" ht="21.75" customHeight="1">
      <c r="B21" s="138"/>
      <c r="C21" s="138"/>
      <c r="D21" s="138"/>
      <c r="E21" s="13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9"/>
  <sheetViews>
    <sheetView showGridLines="0" workbookViewId="0">
      <selection activeCell="D14" sqref="D14"/>
    </sheetView>
  </sheetViews>
  <sheetFormatPr defaultRowHeight="18.75"/>
  <cols>
    <col min="1" max="1" width="12" style="70" bestFit="1" customWidth="1"/>
    <col min="2" max="2" width="9.140625" style="70"/>
    <col min="3" max="3" width="34.5703125" style="70" customWidth="1"/>
    <col min="4" max="4" width="10.7109375" style="70" bestFit="1" customWidth="1"/>
    <col min="5" max="16384" width="9.140625" style="70"/>
  </cols>
  <sheetData>
    <row r="1" spans="1:3" ht="21">
      <c r="A1" s="27" t="s">
        <v>529</v>
      </c>
    </row>
    <row r="3" spans="1:3" s="76" customFormat="1" ht="17.25" customHeight="1">
      <c r="B3" s="109">
        <f>CODE("A")</f>
        <v>65</v>
      </c>
      <c r="C3" s="109" t="s">
        <v>527</v>
      </c>
    </row>
    <row r="4" spans="1:3" s="76" customFormat="1" ht="17.25" customHeight="1">
      <c r="B4" s="109">
        <f>CODE("!")</f>
        <v>33</v>
      </c>
      <c r="C4" s="109" t="s">
        <v>528</v>
      </c>
    </row>
    <row r="5" spans="1:3" s="76" customFormat="1" ht="17.25" customHeight="1"/>
    <row r="6" spans="1:3" s="76" customFormat="1" ht="17.25" customHeight="1"/>
    <row r="9" spans="1:3" ht="19.5">
      <c r="C9" s="14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9"/>
  <sheetViews>
    <sheetView showGridLines="0" topLeftCell="A3" workbookViewId="0">
      <selection activeCell="A7" sqref="A7"/>
    </sheetView>
  </sheetViews>
  <sheetFormatPr defaultRowHeight="21.75" customHeight="1"/>
  <cols>
    <col min="1" max="1" width="25.85546875" style="146" customWidth="1"/>
    <col min="2" max="3" width="14.7109375" style="146" customWidth="1"/>
    <col min="4" max="4" width="15.7109375" style="146" customWidth="1"/>
    <col min="5" max="16384" width="9.140625" style="146"/>
  </cols>
  <sheetData>
    <row r="1" spans="1:4" ht="21.75" customHeight="1">
      <c r="A1" s="145" t="s">
        <v>530</v>
      </c>
    </row>
    <row r="3" spans="1:4" ht="21.75" customHeight="1">
      <c r="A3" s="147" t="s">
        <v>534</v>
      </c>
      <c r="B3" s="147" t="s">
        <v>535</v>
      </c>
      <c r="C3" s="147" t="s">
        <v>536</v>
      </c>
      <c r="D3" s="147" t="s">
        <v>501</v>
      </c>
    </row>
    <row r="4" spans="1:4" ht="21.75" customHeight="1">
      <c r="A4" s="148">
        <v>2008</v>
      </c>
      <c r="B4" s="148">
        <v>1</v>
      </c>
      <c r="C4" s="148">
        <v>1</v>
      </c>
      <c r="D4" s="150">
        <v>20081125</v>
      </c>
    </row>
    <row r="5" spans="1:4" ht="21.75" customHeight="1">
      <c r="B5" s="150"/>
      <c r="C5" s="150"/>
    </row>
    <row r="6" spans="1:4" ht="21.75" customHeight="1">
      <c r="A6" s="147" t="s">
        <v>539</v>
      </c>
      <c r="B6" s="147"/>
      <c r="D6" s="147"/>
    </row>
    <row r="7" spans="1:4" ht="21.75" customHeight="1">
      <c r="A7" s="151">
        <f>DATE(A4,B4,C4)</f>
        <v>39448</v>
      </c>
      <c r="C7" s="153" t="s">
        <v>540</v>
      </c>
      <c r="D7" s="150"/>
    </row>
    <row r="8" spans="1:4" ht="21.75" customHeight="1">
      <c r="A8" s="152">
        <f ca="1">DATE(YEAR(TODAY()),12,31)</f>
        <v>40178</v>
      </c>
      <c r="C8" s="154" t="s">
        <v>537</v>
      </c>
      <c r="D8" s="149"/>
    </row>
    <row r="9" spans="1:4" ht="21.75" customHeight="1">
      <c r="A9" s="151">
        <f>DATE(LEFT(D4,4),MID(D4,5,2), RIGHT(D4,2))</f>
        <v>39777</v>
      </c>
      <c r="C9" s="153" t="s">
        <v>538</v>
      </c>
      <c r="D9" s="15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7"/>
  <sheetViews>
    <sheetView showGridLines="0" topLeftCell="A4" workbookViewId="0">
      <selection activeCell="C4" sqref="C4"/>
    </sheetView>
  </sheetViews>
  <sheetFormatPr defaultRowHeight="18.75"/>
  <cols>
    <col min="1" max="1" width="16.140625" style="70" customWidth="1"/>
    <col min="2" max="2" width="9.140625" style="70"/>
    <col min="3" max="3" width="14.85546875" style="70" customWidth="1"/>
    <col min="4" max="16384" width="9.140625" style="70"/>
  </cols>
  <sheetData>
    <row r="1" spans="1:8" ht="23.25">
      <c r="A1" s="145" t="s">
        <v>531</v>
      </c>
    </row>
    <row r="3" spans="1:8">
      <c r="A3" s="147" t="s">
        <v>539</v>
      </c>
      <c r="B3" s="147"/>
      <c r="C3" s="146"/>
      <c r="D3" s="147"/>
      <c r="E3" s="146"/>
      <c r="F3" s="146"/>
      <c r="G3" s="146"/>
      <c r="H3" s="146"/>
    </row>
    <row r="4" spans="1:8">
      <c r="A4" s="155" t="s">
        <v>541</v>
      </c>
      <c r="B4" s="146"/>
      <c r="C4" s="150">
        <f>DATEVALUE(A4)</f>
        <v>39448</v>
      </c>
      <c r="D4" s="150"/>
      <c r="E4" s="146"/>
      <c r="F4" s="146"/>
      <c r="G4" s="146"/>
      <c r="H4" s="146"/>
    </row>
    <row r="5" spans="1:8">
      <c r="A5" s="156" t="s">
        <v>542</v>
      </c>
      <c r="B5" s="146"/>
      <c r="C5" s="150">
        <f t="shared" ref="C5:C6" si="0">DATEVALUE(A5)</f>
        <v>39813</v>
      </c>
      <c r="D5" s="149"/>
      <c r="E5" s="146"/>
      <c r="F5" s="146"/>
      <c r="G5" s="146"/>
      <c r="H5" s="146"/>
    </row>
    <row r="6" spans="1:8">
      <c r="A6" s="155" t="s">
        <v>543</v>
      </c>
      <c r="B6" s="146"/>
      <c r="C6" s="150">
        <f t="shared" si="0"/>
        <v>39777</v>
      </c>
      <c r="D6" s="150"/>
      <c r="E6" s="146"/>
      <c r="F6" s="146"/>
      <c r="G6" s="146"/>
      <c r="H6" s="146"/>
    </row>
    <row r="7" spans="1:8">
      <c r="A7" s="146"/>
      <c r="B7" s="146"/>
      <c r="C7" s="146"/>
      <c r="D7" s="146"/>
      <c r="E7" s="146"/>
      <c r="F7" s="146"/>
      <c r="G7" s="146"/>
      <c r="H7" s="14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J6" sqref="J6"/>
    </sheetView>
  </sheetViews>
  <sheetFormatPr defaultRowHeight="18.75"/>
  <cols>
    <col min="1" max="16384" width="9.140625" style="70"/>
  </cols>
  <sheetData>
    <row r="1" spans="1:1" ht="23.25">
      <c r="A1" s="145" t="s">
        <v>532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A2" sqref="A2"/>
    </sheetView>
  </sheetViews>
  <sheetFormatPr defaultRowHeight="18.75"/>
  <cols>
    <col min="1" max="16384" width="9.140625" style="70"/>
  </cols>
  <sheetData>
    <row r="1" spans="1:1" ht="23.25">
      <c r="A1" s="145" t="s">
        <v>533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C29"/>
  <sheetViews>
    <sheetView showGridLines="0" zoomScale="80" zoomScaleNormal="80" workbookViewId="0">
      <selection activeCell="C20" sqref="C20"/>
    </sheetView>
  </sheetViews>
  <sheetFormatPr defaultRowHeight="18.75"/>
  <cols>
    <col min="1" max="3" width="21.140625" style="70" customWidth="1"/>
    <col min="4" max="159" width="3.85546875" style="70" customWidth="1"/>
    <col min="160" max="16384" width="9.140625" style="70"/>
  </cols>
  <sheetData>
    <row r="1" spans="1:159" ht="23.25">
      <c r="A1" s="145" t="s">
        <v>710</v>
      </c>
    </row>
    <row r="2" spans="1:159" ht="91.5" customHeight="1">
      <c r="A2" s="163" t="s">
        <v>141</v>
      </c>
      <c r="B2" s="164" t="s">
        <v>544</v>
      </c>
      <c r="C2" s="164" t="s">
        <v>545</v>
      </c>
      <c r="D2" s="164" t="s">
        <v>546</v>
      </c>
      <c r="E2" s="164" t="s">
        <v>547</v>
      </c>
      <c r="F2" s="164" t="s">
        <v>548</v>
      </c>
      <c r="G2" s="165" t="s">
        <v>549</v>
      </c>
      <c r="H2" s="164" t="s">
        <v>550</v>
      </c>
      <c r="I2" s="164" t="s">
        <v>551</v>
      </c>
      <c r="J2" s="164" t="s">
        <v>552</v>
      </c>
      <c r="K2" s="164" t="s">
        <v>553</v>
      </c>
      <c r="L2" s="164" t="s">
        <v>554</v>
      </c>
      <c r="M2" s="164" t="s">
        <v>555</v>
      </c>
      <c r="N2" s="164" t="s">
        <v>556</v>
      </c>
      <c r="O2" s="165" t="s">
        <v>557</v>
      </c>
      <c r="P2" s="164" t="s">
        <v>558</v>
      </c>
      <c r="Q2" s="164" t="s">
        <v>559</v>
      </c>
      <c r="R2" s="164" t="s">
        <v>560</v>
      </c>
      <c r="S2" s="164" t="s">
        <v>561</v>
      </c>
      <c r="T2" s="164" t="s">
        <v>562</v>
      </c>
      <c r="U2" s="164" t="s">
        <v>563</v>
      </c>
      <c r="V2" s="164" t="s">
        <v>564</v>
      </c>
      <c r="W2" s="164" t="s">
        <v>565</v>
      </c>
      <c r="X2" s="164" t="s">
        <v>566</v>
      </c>
      <c r="Y2" s="164" t="s">
        <v>567</v>
      </c>
      <c r="Z2" s="164" t="s">
        <v>568</v>
      </c>
      <c r="AA2" s="164" t="s">
        <v>569</v>
      </c>
      <c r="AB2" s="164" t="s">
        <v>570</v>
      </c>
      <c r="AC2" s="164" t="s">
        <v>571</v>
      </c>
      <c r="AD2" s="164" t="s">
        <v>572</v>
      </c>
      <c r="AE2" s="164" t="s">
        <v>573</v>
      </c>
      <c r="AF2" s="164" t="s">
        <v>574</v>
      </c>
      <c r="AG2" s="164" t="s">
        <v>575</v>
      </c>
      <c r="AH2" s="164" t="s">
        <v>576</v>
      </c>
      <c r="AI2" s="165" t="s">
        <v>577</v>
      </c>
      <c r="AJ2" s="164" t="s">
        <v>578</v>
      </c>
      <c r="AK2" s="164" t="s">
        <v>579</v>
      </c>
      <c r="AL2" s="164" t="s">
        <v>580</v>
      </c>
      <c r="AM2" s="164" t="s">
        <v>581</v>
      </c>
      <c r="AN2" s="164" t="s">
        <v>582</v>
      </c>
      <c r="AO2" s="164" t="s">
        <v>583</v>
      </c>
      <c r="AP2" s="164" t="s">
        <v>584</v>
      </c>
      <c r="AQ2" s="164" t="s">
        <v>585</v>
      </c>
      <c r="AR2" s="164" t="s">
        <v>586</v>
      </c>
      <c r="AS2" s="164" t="s">
        <v>587</v>
      </c>
      <c r="AT2" s="164" t="s">
        <v>588</v>
      </c>
      <c r="AU2" s="164" t="s">
        <v>589</v>
      </c>
      <c r="AV2" s="164" t="s">
        <v>590</v>
      </c>
      <c r="AW2" s="164" t="s">
        <v>591</v>
      </c>
      <c r="AX2" s="164" t="s">
        <v>592</v>
      </c>
      <c r="AY2" s="164" t="s">
        <v>593</v>
      </c>
      <c r="AZ2" s="164" t="s">
        <v>594</v>
      </c>
      <c r="BA2" s="164" t="s">
        <v>595</v>
      </c>
      <c r="BB2" s="164" t="s">
        <v>596</v>
      </c>
      <c r="BC2" s="164" t="s">
        <v>597</v>
      </c>
      <c r="BD2" s="164" t="s">
        <v>598</v>
      </c>
      <c r="BE2" s="164" t="s">
        <v>599</v>
      </c>
      <c r="BF2" s="164" t="s">
        <v>600</v>
      </c>
      <c r="BG2" s="164" t="s">
        <v>601</v>
      </c>
      <c r="BH2" s="164" t="s">
        <v>602</v>
      </c>
      <c r="BI2" s="164" t="s">
        <v>603</v>
      </c>
      <c r="BJ2" s="164" t="s">
        <v>604</v>
      </c>
      <c r="BK2" s="164" t="s">
        <v>605</v>
      </c>
      <c r="BL2" s="164" t="s">
        <v>606</v>
      </c>
      <c r="BM2" s="164" t="s">
        <v>607</v>
      </c>
      <c r="BN2" s="164" t="s">
        <v>608</v>
      </c>
      <c r="BO2" s="164" t="s">
        <v>609</v>
      </c>
      <c r="BP2" s="164" t="s">
        <v>610</v>
      </c>
      <c r="BQ2" s="165" t="s">
        <v>611</v>
      </c>
      <c r="BR2" s="164" t="s">
        <v>612</v>
      </c>
      <c r="BS2" s="164" t="s">
        <v>589</v>
      </c>
      <c r="BT2" s="164" t="s">
        <v>590</v>
      </c>
      <c r="BU2" s="164" t="s">
        <v>613</v>
      </c>
      <c r="BV2" s="164" t="s">
        <v>614</v>
      </c>
      <c r="BW2" s="164" t="s">
        <v>615</v>
      </c>
      <c r="BX2" s="164" t="s">
        <v>616</v>
      </c>
      <c r="BY2" s="164" t="s">
        <v>617</v>
      </c>
      <c r="BZ2" s="164" t="s">
        <v>618</v>
      </c>
      <c r="CA2" s="164" t="s">
        <v>619</v>
      </c>
      <c r="CB2" s="164" t="s">
        <v>620</v>
      </c>
      <c r="CC2" s="164" t="s">
        <v>621</v>
      </c>
      <c r="CD2" s="165" t="s">
        <v>622</v>
      </c>
      <c r="CE2" s="164" t="s">
        <v>623</v>
      </c>
      <c r="CF2" s="164" t="s">
        <v>624</v>
      </c>
      <c r="CG2" s="164" t="s">
        <v>625</v>
      </c>
      <c r="CH2" s="164" t="s">
        <v>626</v>
      </c>
      <c r="CI2" s="164" t="s">
        <v>627</v>
      </c>
      <c r="CJ2" s="164" t="s">
        <v>628</v>
      </c>
      <c r="CK2" s="164" t="s">
        <v>629</v>
      </c>
      <c r="CL2" s="165" t="s">
        <v>630</v>
      </c>
      <c r="CM2" s="164" t="s">
        <v>631</v>
      </c>
      <c r="CN2" s="164" t="s">
        <v>632</v>
      </c>
      <c r="CO2" s="164" t="s">
        <v>633</v>
      </c>
      <c r="CP2" s="164" t="s">
        <v>634</v>
      </c>
      <c r="CQ2" s="164" t="s">
        <v>635</v>
      </c>
      <c r="CR2" s="164" t="s">
        <v>636</v>
      </c>
      <c r="CS2" s="164" t="s">
        <v>637</v>
      </c>
      <c r="CT2" s="164" t="s">
        <v>638</v>
      </c>
      <c r="CU2" s="164" t="s">
        <v>639</v>
      </c>
      <c r="CV2" s="164" t="s">
        <v>640</v>
      </c>
      <c r="CW2" s="164" t="s">
        <v>641</v>
      </c>
      <c r="CX2" s="164" t="s">
        <v>614</v>
      </c>
      <c r="CY2" s="164" t="s">
        <v>615</v>
      </c>
      <c r="CZ2" s="164" t="s">
        <v>642</v>
      </c>
      <c r="DA2" s="164" t="s">
        <v>643</v>
      </c>
      <c r="DB2" s="164" t="s">
        <v>644</v>
      </c>
      <c r="DC2" s="164" t="s">
        <v>645</v>
      </c>
      <c r="DD2" s="164" t="s">
        <v>646</v>
      </c>
      <c r="DE2" s="165" t="s">
        <v>647</v>
      </c>
      <c r="DF2" s="164" t="s">
        <v>623</v>
      </c>
      <c r="DG2" s="164" t="s">
        <v>648</v>
      </c>
      <c r="DH2" s="164" t="s">
        <v>649</v>
      </c>
      <c r="DI2" s="164" t="s">
        <v>650</v>
      </c>
      <c r="DJ2" s="164" t="s">
        <v>651</v>
      </c>
      <c r="DK2" s="164" t="s">
        <v>652</v>
      </c>
      <c r="DL2" s="164" t="s">
        <v>653</v>
      </c>
      <c r="DM2" s="164" t="s">
        <v>623</v>
      </c>
      <c r="DN2" s="164" t="s">
        <v>654</v>
      </c>
      <c r="DO2" s="164" t="s">
        <v>655</v>
      </c>
      <c r="DP2" s="164" t="s">
        <v>656</v>
      </c>
      <c r="DQ2" s="164" t="s">
        <v>657</v>
      </c>
      <c r="DR2" s="164" t="s">
        <v>658</v>
      </c>
      <c r="DS2" s="164" t="s">
        <v>659</v>
      </c>
      <c r="DT2" s="164" t="s">
        <v>660</v>
      </c>
      <c r="DU2" s="164" t="s">
        <v>661</v>
      </c>
      <c r="DV2" s="164" t="s">
        <v>662</v>
      </c>
      <c r="DW2" s="164" t="s">
        <v>663</v>
      </c>
      <c r="DX2" s="164" t="s">
        <v>664</v>
      </c>
      <c r="DY2" s="164" t="s">
        <v>665</v>
      </c>
      <c r="DZ2" s="165" t="s">
        <v>666</v>
      </c>
      <c r="EA2" s="164" t="s">
        <v>667</v>
      </c>
      <c r="EB2" s="164" t="s">
        <v>668</v>
      </c>
      <c r="EC2" s="164" t="s">
        <v>669</v>
      </c>
      <c r="ED2" s="164" t="s">
        <v>670</v>
      </c>
      <c r="EE2" s="164" t="s">
        <v>671</v>
      </c>
      <c r="EF2" s="164" t="s">
        <v>672</v>
      </c>
      <c r="EG2" s="164" t="s">
        <v>673</v>
      </c>
      <c r="EH2" s="164" t="s">
        <v>674</v>
      </c>
      <c r="EI2" s="164" t="s">
        <v>675</v>
      </c>
      <c r="EJ2" s="164" t="s">
        <v>676</v>
      </c>
      <c r="EK2" s="164" t="s">
        <v>677</v>
      </c>
      <c r="EL2" s="164" t="s">
        <v>655</v>
      </c>
      <c r="EM2" s="164" t="s">
        <v>636</v>
      </c>
      <c r="EN2" s="164" t="s">
        <v>678</v>
      </c>
      <c r="EO2" s="164" t="s">
        <v>679</v>
      </c>
      <c r="EP2" s="164" t="s">
        <v>680</v>
      </c>
      <c r="EQ2" s="164" t="s">
        <v>681</v>
      </c>
      <c r="ER2" s="164" t="s">
        <v>682</v>
      </c>
      <c r="ES2" s="164" t="s">
        <v>683</v>
      </c>
      <c r="ET2" s="164" t="s">
        <v>684</v>
      </c>
      <c r="EU2" s="164" t="s">
        <v>685</v>
      </c>
      <c r="EV2" s="164" t="s">
        <v>686</v>
      </c>
      <c r="EW2" s="164" t="s">
        <v>687</v>
      </c>
      <c r="EX2" s="164" t="s">
        <v>688</v>
      </c>
      <c r="EY2" s="164" t="s">
        <v>689</v>
      </c>
      <c r="EZ2" s="164" t="s">
        <v>690</v>
      </c>
      <c r="FA2" s="164" t="s">
        <v>691</v>
      </c>
      <c r="FB2" s="164" t="s">
        <v>692</v>
      </c>
      <c r="FC2" s="164" t="s">
        <v>693</v>
      </c>
    </row>
    <row r="3" spans="1:159">
      <c r="A3" s="162" t="s">
        <v>694</v>
      </c>
      <c r="B3" s="166"/>
      <c r="C3" s="166">
        <v>1</v>
      </c>
      <c r="D3" s="166"/>
      <c r="E3" s="166"/>
      <c r="F3" s="166"/>
      <c r="G3" s="166"/>
      <c r="H3" s="166"/>
      <c r="I3" s="166"/>
      <c r="J3" s="166"/>
      <c r="K3" s="166">
        <v>1</v>
      </c>
      <c r="L3" s="166"/>
      <c r="M3" s="166"/>
      <c r="N3" s="166"/>
      <c r="O3" s="166"/>
      <c r="P3" s="166"/>
      <c r="Q3" s="166"/>
      <c r="R3" s="166"/>
      <c r="S3" s="166"/>
      <c r="T3" s="166">
        <v>1</v>
      </c>
      <c r="U3" s="166"/>
      <c r="V3" s="166"/>
      <c r="W3" s="166"/>
      <c r="X3" s="166"/>
      <c r="Y3" s="166">
        <v>1</v>
      </c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>
        <v>1</v>
      </c>
      <c r="AM3" s="166"/>
      <c r="AN3" s="166"/>
      <c r="AO3" s="166"/>
      <c r="AP3" s="166">
        <v>1</v>
      </c>
      <c r="AQ3" s="166"/>
      <c r="AR3" s="166"/>
      <c r="AS3" s="166"/>
      <c r="AT3" s="166"/>
      <c r="AU3" s="166"/>
      <c r="AV3" s="166">
        <v>1</v>
      </c>
      <c r="AW3" s="166"/>
      <c r="AX3" s="166"/>
      <c r="AY3" s="166">
        <v>1</v>
      </c>
      <c r="AZ3" s="166"/>
      <c r="BA3" s="166"/>
      <c r="BB3" s="166"/>
      <c r="BC3" s="166"/>
      <c r="BD3" s="166"/>
      <c r="BE3" s="166"/>
      <c r="BF3" s="166">
        <v>1</v>
      </c>
      <c r="BG3" s="166"/>
      <c r="BH3" s="166"/>
      <c r="BI3" s="166"/>
      <c r="BJ3" s="166"/>
      <c r="BK3" s="166"/>
      <c r="BL3" s="166"/>
      <c r="BM3" s="166"/>
      <c r="BN3" s="166"/>
      <c r="BO3" s="166">
        <v>1</v>
      </c>
      <c r="BP3" s="166"/>
      <c r="BQ3" s="166"/>
      <c r="BR3" s="166"/>
      <c r="BS3" s="166"/>
      <c r="BT3" s="166">
        <v>1</v>
      </c>
      <c r="BU3" s="166"/>
      <c r="BV3" s="166"/>
      <c r="BW3" s="166"/>
      <c r="BX3" s="166"/>
      <c r="BY3" s="166">
        <v>1</v>
      </c>
      <c r="BZ3" s="166"/>
      <c r="CA3" s="166">
        <v>1</v>
      </c>
      <c r="CB3" s="166"/>
      <c r="CC3" s="166"/>
      <c r="CD3" s="166"/>
      <c r="CE3" s="166"/>
      <c r="CF3" s="166"/>
      <c r="CG3" s="166">
        <v>1</v>
      </c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>
        <v>1</v>
      </c>
      <c r="CT3" s="166"/>
      <c r="CU3" s="166"/>
      <c r="CV3" s="166"/>
      <c r="CW3" s="166"/>
      <c r="CX3" s="166"/>
      <c r="CY3" s="166"/>
      <c r="CZ3" s="166"/>
      <c r="DA3" s="166">
        <v>1</v>
      </c>
      <c r="DB3" s="166"/>
      <c r="DC3" s="166"/>
      <c r="DD3" s="166"/>
      <c r="DE3" s="166"/>
      <c r="DF3" s="166"/>
      <c r="DG3" s="166"/>
      <c r="DH3" s="166"/>
      <c r="DI3" s="166"/>
      <c r="DJ3" s="166">
        <v>1</v>
      </c>
      <c r="DK3" s="166"/>
      <c r="DL3" s="166"/>
      <c r="DM3" s="166"/>
      <c r="DN3" s="166"/>
      <c r="DO3" s="166"/>
      <c r="DP3" s="166"/>
      <c r="DQ3" s="166"/>
      <c r="DR3" s="166"/>
      <c r="DS3" s="166"/>
      <c r="DT3" s="166">
        <v>1</v>
      </c>
      <c r="DU3" s="166"/>
      <c r="DV3" s="166">
        <v>1</v>
      </c>
      <c r="DW3" s="166"/>
      <c r="DX3" s="166"/>
      <c r="DY3" s="166"/>
      <c r="DZ3" s="166"/>
      <c r="EA3" s="166"/>
      <c r="EB3" s="166"/>
      <c r="EC3" s="166"/>
      <c r="ED3" s="166"/>
      <c r="EE3" s="166"/>
      <c r="EF3" s="166"/>
      <c r="EG3" s="166"/>
      <c r="EH3" s="166"/>
      <c r="EI3" s="166"/>
      <c r="EJ3" s="166"/>
      <c r="EK3" s="166"/>
      <c r="EL3" s="166"/>
      <c r="EM3" s="166"/>
      <c r="EN3" s="166"/>
      <c r="EO3" s="166"/>
      <c r="EP3" s="166"/>
      <c r="EQ3" s="166"/>
      <c r="ER3" s="166"/>
      <c r="ES3" s="166"/>
      <c r="ET3" s="166"/>
      <c r="EU3" s="166"/>
      <c r="EV3" s="166"/>
      <c r="EW3" s="166"/>
      <c r="EX3" s="166"/>
      <c r="EY3" s="166"/>
      <c r="EZ3" s="166"/>
      <c r="FA3" s="166"/>
      <c r="FB3" s="166"/>
      <c r="FC3" s="166"/>
    </row>
    <row r="4" spans="1:159">
      <c r="A4" s="162" t="s">
        <v>695</v>
      </c>
      <c r="B4" s="166"/>
      <c r="C4" s="166"/>
      <c r="D4" s="166">
        <v>1</v>
      </c>
      <c r="E4" s="166"/>
      <c r="F4" s="166"/>
      <c r="G4" s="166"/>
      <c r="H4" s="166">
        <v>1</v>
      </c>
      <c r="I4" s="166"/>
      <c r="J4" s="166"/>
      <c r="K4" s="166"/>
      <c r="L4" s="166"/>
      <c r="M4" s="166">
        <v>1</v>
      </c>
      <c r="N4" s="166"/>
      <c r="O4" s="166"/>
      <c r="P4" s="166"/>
      <c r="Q4" s="166"/>
      <c r="R4" s="166">
        <v>1</v>
      </c>
      <c r="S4" s="166"/>
      <c r="T4" s="166"/>
      <c r="U4" s="166"/>
      <c r="V4" s="166"/>
      <c r="W4" s="166"/>
      <c r="X4" s="166"/>
      <c r="Y4" s="166"/>
      <c r="Z4" s="166"/>
      <c r="AA4" s="166"/>
      <c r="AB4" s="166">
        <v>1</v>
      </c>
      <c r="AC4" s="166"/>
      <c r="AD4" s="166">
        <v>1</v>
      </c>
      <c r="AE4" s="166"/>
      <c r="AF4" s="166"/>
      <c r="AG4" s="166">
        <v>1</v>
      </c>
      <c r="AH4" s="166"/>
      <c r="AI4" s="166"/>
      <c r="AJ4" s="166"/>
      <c r="AK4" s="166"/>
      <c r="AL4" s="166">
        <v>1</v>
      </c>
      <c r="AM4" s="166"/>
      <c r="AN4" s="166"/>
      <c r="AO4" s="166"/>
      <c r="AP4" s="166"/>
      <c r="AQ4" s="166">
        <v>1</v>
      </c>
      <c r="AR4" s="166"/>
      <c r="AS4" s="166"/>
      <c r="AT4" s="166"/>
      <c r="AU4" s="166"/>
      <c r="AV4" s="166">
        <v>1</v>
      </c>
      <c r="AW4" s="166"/>
      <c r="AX4" s="166"/>
      <c r="AY4" s="166"/>
      <c r="AZ4" s="166">
        <v>1</v>
      </c>
      <c r="BA4" s="166"/>
      <c r="BB4" s="166"/>
      <c r="BC4" s="166"/>
      <c r="BD4" s="166"/>
      <c r="BE4" s="166"/>
      <c r="BF4" s="166"/>
      <c r="BG4" s="166"/>
      <c r="BH4" s="166">
        <v>1</v>
      </c>
      <c r="BI4" s="166"/>
      <c r="BJ4" s="166"/>
      <c r="BK4" s="166"/>
      <c r="BL4" s="166"/>
      <c r="BM4" s="166"/>
      <c r="BN4" s="166"/>
      <c r="BO4" s="166"/>
      <c r="BP4" s="166">
        <v>1</v>
      </c>
      <c r="BQ4" s="166"/>
      <c r="BR4" s="166"/>
      <c r="BS4" s="166"/>
      <c r="BT4" s="166">
        <v>1</v>
      </c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>
        <v>1</v>
      </c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>
        <v>1</v>
      </c>
      <c r="DF4" s="166"/>
      <c r="DG4" s="166"/>
      <c r="DH4" s="166"/>
      <c r="DI4" s="166"/>
      <c r="DJ4" s="166"/>
      <c r="DK4" s="166"/>
      <c r="DL4" s="166"/>
      <c r="DM4" s="166">
        <v>1</v>
      </c>
      <c r="DN4" s="166"/>
      <c r="DO4" s="166"/>
      <c r="DP4" s="166"/>
      <c r="DQ4" s="166"/>
      <c r="DR4" s="166"/>
      <c r="DS4" s="166"/>
      <c r="DT4" s="166"/>
      <c r="DU4" s="166"/>
      <c r="DV4" s="166">
        <v>1</v>
      </c>
      <c r="DW4" s="166"/>
      <c r="DX4" s="166"/>
      <c r="DY4" s="166"/>
      <c r="DZ4" s="166"/>
      <c r="EA4" s="166"/>
      <c r="EB4" s="166">
        <v>3</v>
      </c>
      <c r="EC4" s="166">
        <v>0</v>
      </c>
      <c r="ED4" s="166">
        <v>5</v>
      </c>
      <c r="EE4" s="166">
        <v>3</v>
      </c>
      <c r="EF4" s="166">
        <v>3</v>
      </c>
      <c r="EG4" s="166">
        <v>5</v>
      </c>
      <c r="EH4" s="166">
        <v>5</v>
      </c>
      <c r="EI4" s="166">
        <v>5</v>
      </c>
      <c r="EJ4" s="166">
        <v>3</v>
      </c>
      <c r="EK4" s="166">
        <v>5</v>
      </c>
      <c r="EL4" s="166">
        <v>0</v>
      </c>
      <c r="EM4" s="166">
        <v>0</v>
      </c>
      <c r="EN4" s="166">
        <v>3</v>
      </c>
      <c r="EO4" s="166"/>
      <c r="EP4" s="166"/>
      <c r="EQ4" s="166"/>
      <c r="ER4" s="166">
        <v>5</v>
      </c>
      <c r="ES4" s="166">
        <v>1</v>
      </c>
      <c r="ET4" s="166">
        <v>5</v>
      </c>
      <c r="EU4" s="166">
        <v>1</v>
      </c>
      <c r="EV4" s="166">
        <v>2</v>
      </c>
      <c r="EW4" s="166">
        <v>3</v>
      </c>
      <c r="EX4" s="166">
        <v>2</v>
      </c>
      <c r="EY4" s="166">
        <v>5</v>
      </c>
      <c r="EZ4" s="166">
        <v>2</v>
      </c>
      <c r="FA4" s="166">
        <v>3</v>
      </c>
      <c r="FB4" s="166">
        <v>5</v>
      </c>
      <c r="FC4" s="166">
        <v>2</v>
      </c>
    </row>
    <row r="5" spans="1:159">
      <c r="A5" s="162" t="s">
        <v>696</v>
      </c>
      <c r="B5" s="166"/>
      <c r="C5" s="166">
        <v>1</v>
      </c>
      <c r="D5" s="166"/>
      <c r="E5" s="166"/>
      <c r="F5" s="166"/>
      <c r="G5" s="166"/>
      <c r="H5" s="166">
        <v>1</v>
      </c>
      <c r="I5" s="166"/>
      <c r="J5" s="166">
        <v>1</v>
      </c>
      <c r="K5" s="166"/>
      <c r="L5" s="166"/>
      <c r="M5" s="166"/>
      <c r="N5" s="166"/>
      <c r="O5" s="166"/>
      <c r="P5" s="166"/>
      <c r="Q5" s="166"/>
      <c r="R5" s="166"/>
      <c r="S5" s="166"/>
      <c r="T5" s="166">
        <v>1</v>
      </c>
      <c r="U5" s="166"/>
      <c r="V5" s="166"/>
      <c r="W5" s="166">
        <v>1</v>
      </c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>
        <v>1</v>
      </c>
      <c r="AM5" s="166"/>
      <c r="AN5" s="166"/>
      <c r="AO5" s="166"/>
      <c r="AP5" s="166"/>
      <c r="AQ5" s="166">
        <v>1</v>
      </c>
      <c r="AR5" s="166"/>
      <c r="AS5" s="166">
        <v>1</v>
      </c>
      <c r="AT5" s="166"/>
      <c r="AU5" s="166"/>
      <c r="AV5" s="166">
        <v>1</v>
      </c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>
        <v>1</v>
      </c>
      <c r="BI5" s="166"/>
      <c r="BJ5" s="166"/>
      <c r="BK5" s="166"/>
      <c r="BL5" s="166"/>
      <c r="BM5" s="166"/>
      <c r="BN5" s="166">
        <v>1</v>
      </c>
      <c r="BO5" s="166"/>
      <c r="BP5" s="166"/>
      <c r="BQ5" s="166"/>
      <c r="BR5" s="166"/>
      <c r="BS5" s="166"/>
      <c r="BT5" s="166">
        <v>1</v>
      </c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>
        <v>1</v>
      </c>
      <c r="CM5" s="166"/>
      <c r="CN5" s="166">
        <v>1</v>
      </c>
      <c r="CO5" s="166"/>
      <c r="CP5" s="166"/>
      <c r="CQ5" s="166">
        <v>1</v>
      </c>
      <c r="CR5" s="166"/>
      <c r="CS5" s="166"/>
      <c r="CT5" s="166"/>
      <c r="CU5" s="166">
        <v>1</v>
      </c>
      <c r="CV5" s="166"/>
      <c r="CW5" s="166">
        <v>1</v>
      </c>
      <c r="CX5" s="166"/>
      <c r="CY5" s="166"/>
      <c r="CZ5" s="166"/>
      <c r="DA5" s="166">
        <v>1</v>
      </c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>
        <v>1</v>
      </c>
      <c r="DN5" s="166"/>
      <c r="DO5" s="166"/>
      <c r="DP5" s="166">
        <v>1</v>
      </c>
      <c r="DQ5" s="166"/>
      <c r="DR5" s="166"/>
      <c r="DS5" s="166"/>
      <c r="DT5" s="166"/>
      <c r="DU5" s="166"/>
      <c r="DV5" s="166">
        <v>1</v>
      </c>
      <c r="DW5" s="166"/>
      <c r="DX5" s="166"/>
      <c r="DY5" s="166"/>
      <c r="DZ5" s="166"/>
      <c r="EA5" s="166"/>
      <c r="EB5" s="166">
        <v>5</v>
      </c>
      <c r="EC5" s="166">
        <v>4</v>
      </c>
      <c r="ED5" s="166">
        <v>5</v>
      </c>
      <c r="EE5" s="166">
        <v>3</v>
      </c>
      <c r="EF5" s="166">
        <v>3</v>
      </c>
      <c r="EG5" s="166">
        <v>5</v>
      </c>
      <c r="EH5" s="166">
        <v>4</v>
      </c>
      <c r="EI5" s="166">
        <v>4</v>
      </c>
      <c r="EJ5" s="166">
        <v>3</v>
      </c>
      <c r="EK5" s="166">
        <v>5</v>
      </c>
      <c r="EL5" s="166">
        <v>0</v>
      </c>
      <c r="EM5" s="166">
        <v>0</v>
      </c>
      <c r="EN5" s="166">
        <v>5</v>
      </c>
      <c r="EO5" s="166"/>
      <c r="EP5" s="166"/>
      <c r="EQ5" s="166"/>
      <c r="ER5" s="166">
        <v>5</v>
      </c>
      <c r="ES5" s="166">
        <v>1</v>
      </c>
      <c r="ET5" s="166">
        <v>4</v>
      </c>
      <c r="EU5" s="166">
        <v>1</v>
      </c>
      <c r="EV5" s="166">
        <v>1</v>
      </c>
      <c r="EW5" s="166">
        <v>4</v>
      </c>
      <c r="EX5" s="166">
        <v>3</v>
      </c>
      <c r="EY5" s="166">
        <v>4</v>
      </c>
      <c r="EZ5" s="166">
        <v>2</v>
      </c>
      <c r="FA5" s="166">
        <v>4</v>
      </c>
      <c r="FB5" s="166">
        <v>5</v>
      </c>
      <c r="FC5" s="166">
        <v>2</v>
      </c>
    </row>
    <row r="6" spans="1:159">
      <c r="A6" s="162" t="s">
        <v>697</v>
      </c>
      <c r="B6" s="166"/>
      <c r="C6" s="166"/>
      <c r="D6" s="166">
        <v>1</v>
      </c>
      <c r="E6" s="166"/>
      <c r="F6" s="166"/>
      <c r="G6" s="166"/>
      <c r="H6" s="166">
        <v>1</v>
      </c>
      <c r="I6" s="166"/>
      <c r="J6" s="166">
        <v>1</v>
      </c>
      <c r="K6" s="166"/>
      <c r="L6" s="166"/>
      <c r="M6" s="166"/>
      <c r="N6" s="166"/>
      <c r="O6" s="166"/>
      <c r="P6" s="166"/>
      <c r="Q6" s="166"/>
      <c r="R6" s="166"/>
      <c r="S6" s="166">
        <v>1</v>
      </c>
      <c r="T6" s="166"/>
      <c r="U6" s="166"/>
      <c r="V6" s="166"/>
      <c r="W6" s="166"/>
      <c r="X6" s="166"/>
      <c r="Y6" s="166">
        <v>1</v>
      </c>
      <c r="Z6" s="166"/>
      <c r="AA6" s="166"/>
      <c r="AB6" s="166"/>
      <c r="AC6" s="166"/>
      <c r="AD6" s="166"/>
      <c r="AE6" s="166"/>
      <c r="AF6" s="166"/>
      <c r="AG6" s="166">
        <v>1</v>
      </c>
      <c r="AH6" s="166"/>
      <c r="AI6" s="166"/>
      <c r="AJ6" s="166"/>
      <c r="AK6" s="166"/>
      <c r="AL6" s="166"/>
      <c r="AM6" s="166"/>
      <c r="AN6" s="166">
        <v>1</v>
      </c>
      <c r="AO6" s="166"/>
      <c r="AP6" s="166">
        <v>1</v>
      </c>
      <c r="AQ6" s="166"/>
      <c r="AR6" s="166"/>
      <c r="AS6" s="166"/>
      <c r="AT6" s="166"/>
      <c r="AU6" s="166"/>
      <c r="AV6" s="166">
        <v>1</v>
      </c>
      <c r="AW6" s="166"/>
      <c r="AX6" s="166"/>
      <c r="AY6" s="166"/>
      <c r="AZ6" s="166"/>
      <c r="BA6" s="166">
        <v>1</v>
      </c>
      <c r="BB6" s="166"/>
      <c r="BC6" s="166"/>
      <c r="BD6" s="166"/>
      <c r="BE6" s="166"/>
      <c r="BF6" s="166"/>
      <c r="BG6" s="166">
        <v>1</v>
      </c>
      <c r="BH6" s="166"/>
      <c r="BI6" s="166"/>
      <c r="BJ6" s="166"/>
      <c r="BK6" s="166"/>
      <c r="BL6" s="166"/>
      <c r="BM6" s="166">
        <v>1</v>
      </c>
      <c r="BN6" s="166"/>
      <c r="BO6" s="166"/>
      <c r="BP6" s="166"/>
      <c r="BQ6" s="166"/>
      <c r="BR6" s="166"/>
      <c r="BS6" s="166"/>
      <c r="BT6" s="166">
        <v>1</v>
      </c>
      <c r="BU6" s="166"/>
      <c r="BV6" s="166"/>
      <c r="BW6" s="166"/>
      <c r="BX6" s="166"/>
      <c r="BY6" s="166"/>
      <c r="BZ6" s="166"/>
      <c r="CA6" s="166"/>
      <c r="CB6" s="166"/>
      <c r="CC6" s="166"/>
      <c r="CD6" s="166">
        <v>1</v>
      </c>
      <c r="CE6" s="166"/>
      <c r="CF6" s="166"/>
      <c r="CG6" s="166"/>
      <c r="CH6" s="166"/>
      <c r="CI6" s="166">
        <v>1</v>
      </c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>
        <v>1</v>
      </c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>
        <v>1</v>
      </c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>
        <v>1</v>
      </c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</row>
    <row r="7" spans="1:159">
      <c r="A7" s="162" t="s">
        <v>698</v>
      </c>
      <c r="B7" s="166"/>
      <c r="C7" s="166">
        <v>1</v>
      </c>
      <c r="D7" s="166"/>
      <c r="E7" s="166"/>
      <c r="F7" s="166"/>
      <c r="G7" s="166"/>
      <c r="H7" s="166">
        <v>1</v>
      </c>
      <c r="I7" s="166"/>
      <c r="J7" s="166">
        <v>1</v>
      </c>
      <c r="K7" s="166"/>
      <c r="L7" s="166"/>
      <c r="M7" s="166"/>
      <c r="N7" s="166"/>
      <c r="O7" s="166"/>
      <c r="P7" s="166"/>
      <c r="Q7" s="166"/>
      <c r="R7" s="166"/>
      <c r="S7" s="166"/>
      <c r="T7" s="166">
        <v>1</v>
      </c>
      <c r="U7" s="166"/>
      <c r="V7" s="166"/>
      <c r="W7" s="166">
        <v>1</v>
      </c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>
        <v>1</v>
      </c>
      <c r="AN7" s="166"/>
      <c r="AO7" s="166"/>
      <c r="AP7" s="166">
        <v>1</v>
      </c>
      <c r="AQ7" s="166"/>
      <c r="AR7" s="166"/>
      <c r="AS7" s="166">
        <v>1</v>
      </c>
      <c r="AT7" s="166"/>
      <c r="AU7" s="166"/>
      <c r="AV7" s="166"/>
      <c r="AW7" s="166"/>
      <c r="AX7" s="166"/>
      <c r="AY7" s="166"/>
      <c r="AZ7" s="166"/>
      <c r="BA7" s="166">
        <v>1</v>
      </c>
      <c r="BB7" s="166"/>
      <c r="BC7" s="166"/>
      <c r="BD7" s="166"/>
      <c r="BE7" s="166"/>
      <c r="BF7" s="166"/>
      <c r="BG7" s="166"/>
      <c r="BH7" s="166"/>
      <c r="BI7" s="166"/>
      <c r="BJ7" s="166">
        <v>1</v>
      </c>
      <c r="BK7" s="166"/>
      <c r="BL7" s="166"/>
      <c r="BM7" s="166"/>
      <c r="BN7" s="166">
        <v>1</v>
      </c>
      <c r="BO7" s="166"/>
      <c r="BP7" s="166"/>
      <c r="BQ7" s="166"/>
      <c r="BR7" s="166"/>
      <c r="BS7" s="166"/>
      <c r="BT7" s="166">
        <v>1</v>
      </c>
      <c r="BU7" s="166">
        <v>1</v>
      </c>
      <c r="BV7" s="166"/>
      <c r="BW7" s="166"/>
      <c r="BX7" s="166"/>
      <c r="BY7" s="166"/>
      <c r="BZ7" s="166"/>
      <c r="CA7" s="166"/>
      <c r="CB7" s="166"/>
      <c r="CC7" s="166"/>
      <c r="CD7" s="166">
        <v>1</v>
      </c>
      <c r="CE7" s="166"/>
      <c r="CF7" s="166"/>
      <c r="CG7" s="166"/>
      <c r="CH7" s="166"/>
      <c r="CI7" s="166"/>
      <c r="CJ7" s="166"/>
      <c r="CK7" s="166"/>
      <c r="CL7" s="166"/>
      <c r="CM7" s="166"/>
      <c r="CN7" s="166">
        <v>1</v>
      </c>
      <c r="CO7" s="166"/>
      <c r="CP7" s="166"/>
      <c r="CQ7" s="166">
        <v>1</v>
      </c>
      <c r="CR7" s="166">
        <v>1</v>
      </c>
      <c r="CS7" s="166">
        <v>1</v>
      </c>
      <c r="CT7" s="166"/>
      <c r="CU7" s="166"/>
      <c r="CV7" s="166"/>
      <c r="CW7" s="166"/>
      <c r="CX7" s="166"/>
      <c r="CY7" s="166"/>
      <c r="CZ7" s="166"/>
      <c r="DA7" s="166">
        <v>1</v>
      </c>
      <c r="DB7" s="166"/>
      <c r="DC7" s="166">
        <v>1</v>
      </c>
      <c r="DD7" s="166"/>
      <c r="DE7" s="166"/>
      <c r="DF7" s="166"/>
      <c r="DG7" s="166"/>
      <c r="DH7" s="166"/>
      <c r="DI7" s="166"/>
      <c r="DJ7" s="166"/>
      <c r="DK7" s="166"/>
      <c r="DL7" s="166"/>
      <c r="DM7" s="166">
        <v>1</v>
      </c>
      <c r="DN7" s="166"/>
      <c r="DO7" s="166"/>
      <c r="DP7" s="166"/>
      <c r="DQ7" s="166"/>
      <c r="DR7" s="166"/>
      <c r="DS7" s="166"/>
      <c r="DT7" s="166"/>
      <c r="DU7" s="166"/>
      <c r="DV7" s="166"/>
      <c r="DW7" s="166">
        <v>1</v>
      </c>
      <c r="DX7" s="166"/>
      <c r="DY7" s="166"/>
      <c r="DZ7" s="166"/>
      <c r="EA7" s="166"/>
      <c r="EB7" s="166">
        <v>3</v>
      </c>
      <c r="EC7" s="166">
        <v>0</v>
      </c>
      <c r="ED7" s="166">
        <v>3</v>
      </c>
      <c r="EE7" s="166">
        <v>4</v>
      </c>
      <c r="EF7" s="166">
        <v>3</v>
      </c>
      <c r="EG7" s="166">
        <v>5</v>
      </c>
      <c r="EH7" s="166">
        <v>0</v>
      </c>
      <c r="EI7" s="166">
        <v>4</v>
      </c>
      <c r="EJ7" s="166">
        <v>4</v>
      </c>
      <c r="EK7" s="166">
        <v>5</v>
      </c>
      <c r="EL7" s="166">
        <v>0</v>
      </c>
      <c r="EM7" s="166">
        <v>4</v>
      </c>
      <c r="EN7" s="166">
        <v>5</v>
      </c>
      <c r="EO7" s="166">
        <v>5</v>
      </c>
      <c r="EP7" s="166">
        <v>5</v>
      </c>
      <c r="EQ7" s="166"/>
      <c r="ER7" s="166">
        <v>5</v>
      </c>
      <c r="ES7" s="166">
        <v>1</v>
      </c>
      <c r="ET7" s="166">
        <v>5</v>
      </c>
      <c r="EU7" s="166">
        <v>1</v>
      </c>
      <c r="EV7" s="166">
        <v>3</v>
      </c>
      <c r="EW7" s="166">
        <v>4</v>
      </c>
      <c r="EX7" s="166">
        <v>3</v>
      </c>
      <c r="EY7" s="166">
        <v>5</v>
      </c>
      <c r="EZ7" s="166">
        <v>1</v>
      </c>
      <c r="FA7" s="166">
        <v>4</v>
      </c>
      <c r="FB7" s="166">
        <v>5</v>
      </c>
      <c r="FC7" s="166">
        <v>1</v>
      </c>
    </row>
    <row r="8" spans="1:159">
      <c r="A8" s="162" t="s">
        <v>699</v>
      </c>
      <c r="B8" s="166"/>
      <c r="C8" s="166">
        <v>1</v>
      </c>
      <c r="D8" s="166"/>
      <c r="E8" s="166"/>
      <c r="F8" s="166"/>
      <c r="G8" s="166"/>
      <c r="H8" s="166">
        <v>1</v>
      </c>
      <c r="I8" s="166"/>
      <c r="J8" s="166">
        <v>1</v>
      </c>
      <c r="K8" s="166"/>
      <c r="L8" s="166"/>
      <c r="M8" s="166"/>
      <c r="N8" s="166"/>
      <c r="O8" s="166"/>
      <c r="P8" s="166"/>
      <c r="Q8" s="166"/>
      <c r="R8" s="166"/>
      <c r="S8" s="166">
        <v>1</v>
      </c>
      <c r="T8" s="166"/>
      <c r="U8" s="166"/>
      <c r="V8" s="166"/>
      <c r="W8" s="166"/>
      <c r="X8" s="166"/>
      <c r="Y8" s="166"/>
      <c r="Z8" s="166">
        <v>1</v>
      </c>
      <c r="AA8" s="166"/>
      <c r="AB8" s="166"/>
      <c r="AC8" s="166"/>
      <c r="AD8" s="166"/>
      <c r="AE8" s="166"/>
      <c r="AF8" s="166"/>
      <c r="AG8" s="166">
        <v>1</v>
      </c>
      <c r="AH8" s="166"/>
      <c r="AI8" s="166"/>
      <c r="AJ8" s="166"/>
      <c r="AK8" s="166"/>
      <c r="AL8" s="166">
        <v>1</v>
      </c>
      <c r="AM8" s="166"/>
      <c r="AN8" s="166"/>
      <c r="AO8" s="166"/>
      <c r="AP8" s="166"/>
      <c r="AQ8" s="166">
        <v>1</v>
      </c>
      <c r="AR8" s="166"/>
      <c r="AS8" s="166"/>
      <c r="AT8" s="166"/>
      <c r="AU8" s="166"/>
      <c r="AV8" s="166">
        <v>1</v>
      </c>
      <c r="AW8" s="166"/>
      <c r="AX8" s="166"/>
      <c r="AY8" s="166"/>
      <c r="AZ8" s="166"/>
      <c r="BA8" s="166">
        <v>1</v>
      </c>
      <c r="BB8" s="166"/>
      <c r="BC8" s="166"/>
      <c r="BD8" s="166"/>
      <c r="BE8" s="166"/>
      <c r="BF8" s="166"/>
      <c r="BG8" s="166">
        <v>1</v>
      </c>
      <c r="BH8" s="166"/>
      <c r="BI8" s="166"/>
      <c r="BJ8" s="166"/>
      <c r="BK8" s="166"/>
      <c r="BL8" s="166"/>
      <c r="BM8" s="166"/>
      <c r="BN8" s="166"/>
      <c r="BO8" s="166">
        <v>1</v>
      </c>
      <c r="BP8" s="166"/>
      <c r="BQ8" s="166"/>
      <c r="BR8" s="166"/>
      <c r="BS8" s="166"/>
      <c r="BT8" s="166">
        <v>1</v>
      </c>
      <c r="BU8" s="166"/>
      <c r="BV8" s="166"/>
      <c r="BW8" s="166"/>
      <c r="BX8" s="166"/>
      <c r="BY8" s="166"/>
      <c r="BZ8" s="166"/>
      <c r="CA8" s="166"/>
      <c r="CB8" s="166">
        <v>1</v>
      </c>
      <c r="CC8" s="166"/>
      <c r="CD8" s="166"/>
      <c r="CE8" s="166"/>
      <c r="CF8" s="166"/>
      <c r="CG8" s="166">
        <v>1</v>
      </c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</row>
    <row r="9" spans="1:159">
      <c r="A9" s="162" t="s">
        <v>700</v>
      </c>
      <c r="B9" s="166"/>
      <c r="C9" s="166"/>
      <c r="D9" s="166"/>
      <c r="E9" s="166"/>
      <c r="F9" s="166"/>
      <c r="G9" s="166">
        <v>1</v>
      </c>
      <c r="H9" s="166">
        <v>1</v>
      </c>
      <c r="I9" s="166"/>
      <c r="J9" s="166"/>
      <c r="K9" s="166"/>
      <c r="L9" s="166"/>
      <c r="M9" s="166"/>
      <c r="N9" s="166">
        <v>1</v>
      </c>
      <c r="O9" s="166"/>
      <c r="P9" s="166"/>
      <c r="Q9" s="166"/>
      <c r="R9" s="166"/>
      <c r="S9" s="166"/>
      <c r="T9" s="166">
        <v>1</v>
      </c>
      <c r="U9" s="166"/>
      <c r="V9" s="166"/>
      <c r="W9" s="166"/>
      <c r="X9" s="166">
        <v>1</v>
      </c>
      <c r="Y9" s="166"/>
      <c r="Z9" s="166"/>
      <c r="AA9" s="166"/>
      <c r="AB9" s="166"/>
      <c r="AC9" s="166"/>
      <c r="AD9" s="166"/>
      <c r="AE9" s="166"/>
      <c r="AF9" s="166"/>
      <c r="AG9" s="166">
        <v>1</v>
      </c>
      <c r="AH9" s="166"/>
      <c r="AI9" s="166"/>
      <c r="AJ9" s="166"/>
      <c r="AK9" s="166"/>
      <c r="AL9" s="166"/>
      <c r="AM9" s="166">
        <v>1</v>
      </c>
      <c r="AN9" s="166"/>
      <c r="AO9" s="166"/>
      <c r="AP9" s="166"/>
      <c r="AQ9" s="166"/>
      <c r="AR9" s="166">
        <v>1</v>
      </c>
      <c r="AS9" s="166"/>
      <c r="AT9" s="166"/>
      <c r="AU9" s="166"/>
      <c r="AV9" s="166">
        <v>1</v>
      </c>
      <c r="AW9" s="166"/>
      <c r="AX9" s="166"/>
      <c r="AY9" s="166"/>
      <c r="AZ9" s="166"/>
      <c r="BA9" s="166"/>
      <c r="BB9" s="166">
        <v>1</v>
      </c>
      <c r="BC9" s="166"/>
      <c r="BD9" s="166"/>
      <c r="BE9" s="166"/>
      <c r="BF9" s="166"/>
      <c r="BG9" s="166"/>
      <c r="BH9" s="166"/>
      <c r="BI9" s="166">
        <v>1</v>
      </c>
      <c r="BJ9" s="166"/>
      <c r="BK9" s="166"/>
      <c r="BL9" s="166"/>
      <c r="BM9" s="166"/>
      <c r="BN9" s="166"/>
      <c r="BO9" s="166">
        <v>1</v>
      </c>
      <c r="BP9" s="166"/>
      <c r="BQ9" s="166"/>
      <c r="BR9" s="166"/>
      <c r="BS9" s="166"/>
      <c r="BT9" s="166">
        <v>1</v>
      </c>
      <c r="BU9" s="166">
        <v>1</v>
      </c>
      <c r="BV9" s="166">
        <v>1</v>
      </c>
      <c r="BW9" s="166">
        <v>1</v>
      </c>
      <c r="BX9" s="166"/>
      <c r="BY9" s="166"/>
      <c r="BZ9" s="166"/>
      <c r="CA9" s="166"/>
      <c r="CB9" s="166">
        <v>1</v>
      </c>
      <c r="CC9" s="166"/>
      <c r="CD9" s="166"/>
      <c r="CE9" s="166"/>
      <c r="CF9" s="166"/>
      <c r="CG9" s="166">
        <v>1</v>
      </c>
      <c r="CH9" s="166"/>
      <c r="CI9" s="166"/>
      <c r="CJ9" s="166"/>
      <c r="CK9" s="166"/>
      <c r="CL9" s="166"/>
      <c r="CM9" s="166"/>
      <c r="CN9" s="166">
        <v>1</v>
      </c>
      <c r="CO9" s="166">
        <v>1</v>
      </c>
      <c r="CP9" s="166"/>
      <c r="CQ9" s="166"/>
      <c r="CR9" s="166"/>
      <c r="CS9" s="166"/>
      <c r="CT9" s="166"/>
      <c r="CU9" s="166"/>
      <c r="CV9" s="166">
        <v>1</v>
      </c>
      <c r="CW9" s="166"/>
      <c r="CX9" s="166"/>
      <c r="CY9" s="166"/>
      <c r="CZ9" s="166"/>
      <c r="DA9" s="166"/>
      <c r="DB9" s="166">
        <v>1</v>
      </c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>
        <v>1</v>
      </c>
      <c r="DN9" s="166"/>
      <c r="DO9" s="166"/>
      <c r="DP9" s="166"/>
      <c r="DQ9" s="166"/>
      <c r="DR9" s="166"/>
      <c r="DS9" s="166"/>
      <c r="DT9" s="166"/>
      <c r="DU9" s="166"/>
      <c r="DV9" s="166">
        <v>1</v>
      </c>
      <c r="DW9" s="166"/>
      <c r="DX9" s="166"/>
      <c r="DY9" s="166"/>
      <c r="DZ9" s="166"/>
      <c r="EA9" s="166"/>
      <c r="EB9" s="166">
        <v>4</v>
      </c>
      <c r="EC9" s="166">
        <v>3</v>
      </c>
      <c r="ED9" s="166">
        <v>4</v>
      </c>
      <c r="EE9" s="166">
        <v>3</v>
      </c>
      <c r="EF9" s="166">
        <v>3</v>
      </c>
      <c r="EG9" s="166">
        <v>5</v>
      </c>
      <c r="EH9" s="166">
        <v>4</v>
      </c>
      <c r="EI9" s="166">
        <v>3</v>
      </c>
      <c r="EJ9" s="166">
        <v>2</v>
      </c>
      <c r="EK9" s="166">
        <v>3</v>
      </c>
      <c r="EL9" s="166">
        <v>0</v>
      </c>
      <c r="EM9" s="166">
        <v>2</v>
      </c>
      <c r="EN9" s="166">
        <v>3</v>
      </c>
      <c r="EO9" s="166"/>
      <c r="EP9" s="166"/>
      <c r="EQ9" s="166"/>
      <c r="ER9" s="166">
        <v>5</v>
      </c>
      <c r="ES9" s="166">
        <v>2</v>
      </c>
      <c r="ET9" s="166">
        <v>3</v>
      </c>
      <c r="EU9" s="166">
        <v>1</v>
      </c>
      <c r="EV9" s="166">
        <v>3</v>
      </c>
      <c r="EW9" s="166">
        <v>3</v>
      </c>
      <c r="EX9" s="166">
        <v>1</v>
      </c>
      <c r="EY9" s="166">
        <v>2</v>
      </c>
      <c r="EZ9" s="166">
        <v>3</v>
      </c>
      <c r="FA9" s="166">
        <v>2</v>
      </c>
      <c r="FB9" s="166">
        <v>4</v>
      </c>
      <c r="FC9" s="166">
        <v>2</v>
      </c>
    </row>
    <row r="10" spans="1:159">
      <c r="A10" s="162" t="s">
        <v>701</v>
      </c>
      <c r="B10" s="166"/>
      <c r="C10" s="166">
        <v>1</v>
      </c>
      <c r="D10" s="166"/>
      <c r="E10" s="166"/>
      <c r="F10" s="166"/>
      <c r="G10" s="166"/>
      <c r="H10" s="166">
        <v>1</v>
      </c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>
        <v>1</v>
      </c>
      <c r="V10" s="166"/>
      <c r="W10" s="166">
        <v>1</v>
      </c>
      <c r="X10" s="166"/>
      <c r="Y10" s="166"/>
      <c r="Z10" s="166"/>
      <c r="AA10" s="166"/>
      <c r="AB10" s="166"/>
      <c r="AC10" s="166"/>
      <c r="AD10" s="166"/>
      <c r="AE10" s="166"/>
      <c r="AF10" s="166"/>
      <c r="AG10" s="166">
        <v>1</v>
      </c>
      <c r="AH10" s="166"/>
      <c r="AI10" s="166"/>
      <c r="AJ10" s="166"/>
      <c r="AK10" s="166"/>
      <c r="AL10" s="166">
        <v>1</v>
      </c>
      <c r="AM10" s="166"/>
      <c r="AN10" s="166"/>
      <c r="AO10" s="166"/>
      <c r="AP10" s="166">
        <v>1</v>
      </c>
      <c r="AQ10" s="166">
        <v>1</v>
      </c>
      <c r="AR10" s="166">
        <v>1</v>
      </c>
      <c r="AS10" s="166"/>
      <c r="AT10" s="166"/>
      <c r="AU10" s="166"/>
      <c r="AV10" s="166">
        <v>1</v>
      </c>
      <c r="AW10" s="166"/>
      <c r="AX10" s="166"/>
      <c r="AY10" s="166"/>
      <c r="AZ10" s="166">
        <v>1</v>
      </c>
      <c r="BA10" s="166"/>
      <c r="BB10" s="166"/>
      <c r="BC10" s="166"/>
      <c r="BD10" s="166"/>
      <c r="BE10" s="166"/>
      <c r="BF10" s="166">
        <v>1</v>
      </c>
      <c r="BG10" s="166"/>
      <c r="BH10" s="166"/>
      <c r="BI10" s="166"/>
      <c r="BJ10" s="166"/>
      <c r="BK10" s="166"/>
      <c r="BL10" s="166"/>
      <c r="BM10" s="166">
        <v>1</v>
      </c>
      <c r="BN10" s="166"/>
      <c r="BO10" s="166"/>
      <c r="BP10" s="166"/>
      <c r="BQ10" s="166"/>
      <c r="BR10" s="166"/>
      <c r="BS10" s="166"/>
      <c r="BT10" s="166">
        <v>1</v>
      </c>
      <c r="BU10" s="166"/>
      <c r="BV10" s="166"/>
      <c r="BW10" s="166"/>
      <c r="BX10" s="166"/>
      <c r="BY10" s="166"/>
      <c r="BZ10" s="166">
        <v>1</v>
      </c>
      <c r="CA10" s="166"/>
      <c r="CB10" s="166"/>
      <c r="CC10" s="166"/>
      <c r="CD10" s="166"/>
      <c r="CE10" s="166"/>
      <c r="CF10" s="166"/>
      <c r="CG10" s="166">
        <v>1</v>
      </c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>
        <v>1</v>
      </c>
      <c r="CS10" s="166">
        <v>1</v>
      </c>
      <c r="CT10" s="166"/>
      <c r="CU10" s="166"/>
      <c r="CV10" s="166"/>
      <c r="CW10" s="166"/>
      <c r="CX10" s="166"/>
      <c r="CY10" s="166"/>
      <c r="CZ10" s="166"/>
      <c r="DA10" s="166"/>
      <c r="DB10" s="166">
        <v>1</v>
      </c>
      <c r="DC10" s="166"/>
      <c r="DD10" s="166"/>
      <c r="DE10" s="166"/>
      <c r="DF10" s="166"/>
      <c r="DG10" s="166"/>
      <c r="DH10" s="166">
        <v>1</v>
      </c>
      <c r="DI10" s="166">
        <v>1</v>
      </c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>
        <v>1</v>
      </c>
      <c r="DW10" s="166"/>
      <c r="DX10" s="166"/>
      <c r="DY10" s="166"/>
      <c r="DZ10" s="166"/>
      <c r="EA10" s="166"/>
      <c r="EB10" s="166">
        <v>3</v>
      </c>
      <c r="EC10" s="166">
        <v>4</v>
      </c>
      <c r="ED10" s="166">
        <v>4</v>
      </c>
      <c r="EE10" s="166">
        <v>4</v>
      </c>
      <c r="EF10" s="166">
        <v>4</v>
      </c>
      <c r="EG10" s="166">
        <v>4</v>
      </c>
      <c r="EH10" s="166">
        <v>4</v>
      </c>
      <c r="EI10" s="166"/>
      <c r="EJ10" s="166"/>
      <c r="EK10" s="166">
        <v>4</v>
      </c>
      <c r="EL10" s="166">
        <v>4</v>
      </c>
      <c r="EM10" s="166">
        <v>4</v>
      </c>
      <c r="EN10" s="166">
        <v>4</v>
      </c>
      <c r="EO10" s="166"/>
      <c r="EP10" s="166"/>
      <c r="EQ10" s="166"/>
      <c r="ER10" s="166">
        <v>4</v>
      </c>
      <c r="ES10" s="166">
        <v>1</v>
      </c>
      <c r="ET10" s="166">
        <v>4</v>
      </c>
      <c r="EU10" s="166"/>
      <c r="EV10" s="166">
        <v>1</v>
      </c>
      <c r="EW10" s="166">
        <v>3</v>
      </c>
      <c r="EX10" s="166">
        <v>4</v>
      </c>
      <c r="EY10" s="166">
        <v>4</v>
      </c>
      <c r="EZ10" s="166">
        <v>1</v>
      </c>
      <c r="FA10" s="166">
        <v>4</v>
      </c>
      <c r="FB10" s="166">
        <v>4</v>
      </c>
      <c r="FC10" s="166">
        <v>1</v>
      </c>
    </row>
    <row r="11" spans="1:159">
      <c r="A11" s="162" t="s">
        <v>702</v>
      </c>
      <c r="B11" s="166"/>
      <c r="C11" s="166"/>
      <c r="D11" s="166">
        <v>1</v>
      </c>
      <c r="E11" s="166"/>
      <c r="F11" s="166"/>
      <c r="G11" s="166"/>
      <c r="H11" s="166"/>
      <c r="I11" s="166"/>
      <c r="J11" s="166"/>
      <c r="K11" s="166">
        <v>1</v>
      </c>
      <c r="L11" s="166"/>
      <c r="M11" s="166"/>
      <c r="N11" s="166"/>
      <c r="O11" s="166"/>
      <c r="P11" s="166"/>
      <c r="Q11" s="166"/>
      <c r="R11" s="166"/>
      <c r="S11" s="166">
        <v>1</v>
      </c>
      <c r="T11" s="166"/>
      <c r="U11" s="166"/>
      <c r="V11" s="166"/>
      <c r="W11" s="166"/>
      <c r="X11" s="166"/>
      <c r="Y11" s="166"/>
      <c r="Z11" s="166"/>
      <c r="AA11" s="166"/>
      <c r="AB11" s="166">
        <v>1</v>
      </c>
      <c r="AC11" s="166"/>
      <c r="AD11" s="166"/>
      <c r="AE11" s="166"/>
      <c r="AF11" s="166"/>
      <c r="AG11" s="166"/>
      <c r="AH11" s="166"/>
      <c r="AI11" s="166">
        <v>1</v>
      </c>
      <c r="AJ11" s="166"/>
      <c r="AK11" s="166"/>
      <c r="AL11" s="166">
        <v>1</v>
      </c>
      <c r="AM11" s="166"/>
      <c r="AN11" s="166"/>
      <c r="AO11" s="166"/>
      <c r="AP11" s="166"/>
      <c r="AQ11" s="166">
        <v>1</v>
      </c>
      <c r="AR11" s="166"/>
      <c r="AS11" s="166"/>
      <c r="AT11" s="166"/>
      <c r="AU11" s="166"/>
      <c r="AV11" s="166">
        <v>1</v>
      </c>
      <c r="AW11" s="166"/>
      <c r="AX11" s="166"/>
      <c r="AY11" s="166"/>
      <c r="AZ11" s="166">
        <v>1</v>
      </c>
      <c r="BA11" s="166"/>
      <c r="BB11" s="166"/>
      <c r="BC11" s="166"/>
      <c r="BD11" s="166"/>
      <c r="BE11" s="166"/>
      <c r="BF11" s="166"/>
      <c r="BG11" s="166"/>
      <c r="BH11" s="166">
        <v>1</v>
      </c>
      <c r="BI11" s="166"/>
      <c r="BJ11" s="166"/>
      <c r="BK11" s="166"/>
      <c r="BL11" s="166"/>
      <c r="BM11" s="166"/>
      <c r="BN11" s="166"/>
      <c r="BO11" s="166">
        <v>1</v>
      </c>
      <c r="BP11" s="166"/>
      <c r="BQ11" s="166"/>
      <c r="BR11" s="166"/>
      <c r="BS11" s="166"/>
      <c r="BT11" s="166">
        <v>1</v>
      </c>
      <c r="BU11" s="166"/>
      <c r="BV11" s="166"/>
      <c r="BW11" s="166"/>
      <c r="BX11" s="166"/>
      <c r="BY11" s="166"/>
      <c r="BZ11" s="166"/>
      <c r="CA11" s="166"/>
      <c r="CB11" s="166">
        <v>1</v>
      </c>
      <c r="CC11" s="166"/>
      <c r="CD11" s="166"/>
      <c r="CE11" s="166"/>
      <c r="CF11" s="166"/>
      <c r="CG11" s="166">
        <v>1</v>
      </c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>
        <v>1</v>
      </c>
      <c r="CS11" s="166">
        <v>1</v>
      </c>
      <c r="CT11" s="166"/>
      <c r="CU11" s="166"/>
      <c r="CV11" s="166"/>
      <c r="CW11" s="166">
        <v>1</v>
      </c>
      <c r="CX11" s="166"/>
      <c r="CY11" s="166"/>
      <c r="CZ11" s="166"/>
      <c r="DA11" s="166">
        <v>1</v>
      </c>
      <c r="DB11" s="166"/>
      <c r="DC11" s="166"/>
      <c r="DD11" s="166"/>
      <c r="DE11" s="166"/>
      <c r="DF11" s="166"/>
      <c r="DG11" s="166"/>
      <c r="DH11" s="166"/>
      <c r="DI11" s="166"/>
      <c r="DJ11" s="166">
        <v>1</v>
      </c>
      <c r="DK11" s="166"/>
      <c r="DL11" s="166"/>
      <c r="DM11" s="166"/>
      <c r="DN11" s="166"/>
      <c r="DO11" s="166"/>
      <c r="DP11" s="166"/>
      <c r="DQ11" s="166"/>
      <c r="DR11" s="166"/>
      <c r="DS11" s="166">
        <v>1</v>
      </c>
      <c r="DT11" s="166">
        <v>1</v>
      </c>
      <c r="DU11" s="166"/>
      <c r="DV11" s="166">
        <v>1</v>
      </c>
      <c r="DW11" s="166"/>
      <c r="DX11" s="166"/>
      <c r="DY11" s="166"/>
      <c r="DZ11" s="166"/>
      <c r="EA11" s="166"/>
      <c r="EB11" s="166">
        <v>4</v>
      </c>
      <c r="EC11" s="166">
        <v>4</v>
      </c>
      <c r="ED11" s="166">
        <v>5</v>
      </c>
      <c r="EE11" s="166">
        <v>5</v>
      </c>
      <c r="EF11" s="166">
        <v>5</v>
      </c>
      <c r="EG11" s="166">
        <v>4</v>
      </c>
      <c r="EH11" s="166">
        <v>3</v>
      </c>
      <c r="EI11" s="166">
        <v>5</v>
      </c>
      <c r="EJ11" s="166">
        <v>5</v>
      </c>
      <c r="EK11" s="166">
        <v>3</v>
      </c>
      <c r="EL11" s="166">
        <v>3</v>
      </c>
      <c r="EM11" s="166">
        <v>4</v>
      </c>
      <c r="EN11" s="166">
        <v>2</v>
      </c>
      <c r="EO11" s="166"/>
      <c r="EP11" s="166"/>
      <c r="EQ11" s="166"/>
      <c r="ER11" s="166">
        <v>4</v>
      </c>
      <c r="ES11" s="166">
        <v>1</v>
      </c>
      <c r="ET11" s="166">
        <v>5</v>
      </c>
      <c r="EU11" s="166">
        <v>1</v>
      </c>
      <c r="EV11" s="166">
        <v>3</v>
      </c>
      <c r="EW11" s="166">
        <v>3</v>
      </c>
      <c r="EX11" s="166">
        <v>1</v>
      </c>
      <c r="EY11" s="166">
        <v>5</v>
      </c>
      <c r="EZ11" s="166">
        <v>2</v>
      </c>
      <c r="FA11" s="166">
        <v>4</v>
      </c>
      <c r="FB11" s="166">
        <v>4</v>
      </c>
      <c r="FC11" s="166">
        <v>1</v>
      </c>
    </row>
    <row r="12" spans="1:159">
      <c r="A12" s="162" t="s">
        <v>703</v>
      </c>
      <c r="B12" s="166"/>
      <c r="C12" s="166"/>
      <c r="D12" s="166">
        <v>1</v>
      </c>
      <c r="E12" s="166"/>
      <c r="F12" s="166"/>
      <c r="G12" s="166"/>
      <c r="H12" s="166"/>
      <c r="I12" s="166"/>
      <c r="J12" s="166">
        <v>1</v>
      </c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>
        <v>1</v>
      </c>
      <c r="V12" s="166"/>
      <c r="W12" s="166">
        <v>1</v>
      </c>
      <c r="X12" s="166"/>
      <c r="Y12" s="166"/>
      <c r="Z12" s="166"/>
      <c r="AA12" s="166"/>
      <c r="AB12" s="166"/>
      <c r="AC12" s="166"/>
      <c r="AD12" s="166"/>
      <c r="AE12" s="166"/>
      <c r="AF12" s="166">
        <v>1</v>
      </c>
      <c r="AG12" s="166"/>
      <c r="AH12" s="166"/>
      <c r="AI12" s="166"/>
      <c r="AJ12" s="166"/>
      <c r="AK12" s="166"/>
      <c r="AL12" s="166">
        <v>1</v>
      </c>
      <c r="AM12" s="166"/>
      <c r="AN12" s="166"/>
      <c r="AO12" s="166"/>
      <c r="AP12" s="166">
        <v>1</v>
      </c>
      <c r="AQ12" s="166">
        <v>1</v>
      </c>
      <c r="AR12" s="166">
        <v>1</v>
      </c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>
        <v>1</v>
      </c>
      <c r="BG12" s="166"/>
      <c r="BH12" s="166"/>
      <c r="BI12" s="166"/>
      <c r="BJ12" s="166"/>
      <c r="BK12" s="166"/>
      <c r="BL12" s="166"/>
      <c r="BM12" s="166">
        <v>1</v>
      </c>
      <c r="BN12" s="166"/>
      <c r="BO12" s="166"/>
      <c r="BP12" s="166"/>
      <c r="BQ12" s="166"/>
      <c r="BR12" s="166"/>
      <c r="BS12" s="166"/>
      <c r="BT12" s="166">
        <v>1</v>
      </c>
      <c r="BU12" s="166"/>
      <c r="BV12" s="166"/>
      <c r="BW12" s="166"/>
      <c r="BX12" s="166"/>
      <c r="BY12" s="166"/>
      <c r="BZ12" s="166"/>
      <c r="CA12" s="166">
        <v>1</v>
      </c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>
        <v>1</v>
      </c>
      <c r="CM12" s="166"/>
      <c r="CN12" s="166">
        <v>1</v>
      </c>
      <c r="CO12" s="166"/>
      <c r="CP12" s="166"/>
      <c r="CQ12" s="166">
        <v>1</v>
      </c>
      <c r="CR12" s="166">
        <v>1</v>
      </c>
      <c r="CS12" s="166">
        <v>1</v>
      </c>
      <c r="CT12" s="166"/>
      <c r="CU12" s="166">
        <v>1</v>
      </c>
      <c r="CV12" s="166"/>
      <c r="CW12" s="166"/>
      <c r="CX12" s="166"/>
      <c r="CY12" s="166"/>
      <c r="CZ12" s="166"/>
      <c r="DA12" s="166"/>
      <c r="DB12" s="166"/>
      <c r="DC12" s="166"/>
      <c r="DD12" s="166"/>
      <c r="DE12" s="166">
        <v>1</v>
      </c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>
        <v>1</v>
      </c>
      <c r="DW12" s="166"/>
      <c r="DX12" s="166"/>
      <c r="DY12" s="166"/>
      <c r="DZ12" s="166"/>
      <c r="EA12" s="166"/>
      <c r="EB12" s="166">
        <v>5</v>
      </c>
      <c r="EC12" s="166">
        <v>2</v>
      </c>
      <c r="ED12" s="166">
        <v>4</v>
      </c>
      <c r="EE12" s="166">
        <v>4</v>
      </c>
      <c r="EF12" s="166">
        <v>2</v>
      </c>
      <c r="EG12" s="166">
        <v>3</v>
      </c>
      <c r="EH12" s="166">
        <v>2</v>
      </c>
      <c r="EI12" s="166">
        <v>0</v>
      </c>
      <c r="EJ12" s="166">
        <v>1</v>
      </c>
      <c r="EK12" s="166">
        <v>0</v>
      </c>
      <c r="EL12" s="166">
        <v>0</v>
      </c>
      <c r="EM12" s="166">
        <v>1</v>
      </c>
      <c r="EN12" s="166">
        <v>0</v>
      </c>
      <c r="EO12" s="166"/>
      <c r="EP12" s="166"/>
      <c r="EQ12" s="166"/>
      <c r="ER12" s="166">
        <v>5</v>
      </c>
      <c r="ES12" s="166">
        <v>2</v>
      </c>
      <c r="ET12" s="166">
        <v>4</v>
      </c>
      <c r="EU12" s="166">
        <v>2</v>
      </c>
      <c r="EV12" s="166">
        <v>2</v>
      </c>
      <c r="EW12" s="166">
        <v>3</v>
      </c>
      <c r="EX12" s="166">
        <v>3</v>
      </c>
      <c r="EY12" s="166">
        <v>4</v>
      </c>
      <c r="EZ12" s="166">
        <v>3</v>
      </c>
      <c r="FA12" s="166">
        <v>4</v>
      </c>
      <c r="FB12" s="166">
        <v>5</v>
      </c>
      <c r="FC12" s="166">
        <v>1</v>
      </c>
    </row>
    <row r="13" spans="1:159">
      <c r="A13" s="162" t="s">
        <v>704</v>
      </c>
      <c r="B13" s="166"/>
      <c r="C13" s="166">
        <v>1</v>
      </c>
      <c r="D13" s="166"/>
      <c r="E13" s="166"/>
      <c r="F13" s="166"/>
      <c r="G13" s="166"/>
      <c r="H13" s="166"/>
      <c r="I13" s="166"/>
      <c r="J13" s="166"/>
      <c r="K13" s="166"/>
      <c r="L13" s="166">
        <v>1</v>
      </c>
      <c r="M13" s="166"/>
      <c r="N13" s="166"/>
      <c r="O13" s="166"/>
      <c r="P13" s="166"/>
      <c r="Q13" s="166"/>
      <c r="R13" s="166"/>
      <c r="S13" s="166">
        <v>1</v>
      </c>
      <c r="T13" s="166"/>
      <c r="U13" s="166"/>
      <c r="V13" s="166"/>
      <c r="W13" s="166"/>
      <c r="X13" s="166"/>
      <c r="Y13" s="166">
        <v>1</v>
      </c>
      <c r="Z13" s="166"/>
      <c r="AA13" s="166"/>
      <c r="AB13" s="166"/>
      <c r="AC13" s="166"/>
      <c r="AD13" s="166"/>
      <c r="AE13" s="166"/>
      <c r="AF13" s="166">
        <v>1</v>
      </c>
      <c r="AG13" s="166"/>
      <c r="AH13" s="166"/>
      <c r="AI13" s="166"/>
      <c r="AJ13" s="166"/>
      <c r="AK13" s="166"/>
      <c r="AL13" s="166">
        <v>1</v>
      </c>
      <c r="AM13" s="166"/>
      <c r="AN13" s="166"/>
      <c r="AO13" s="166"/>
      <c r="AP13" s="166"/>
      <c r="AQ13" s="166">
        <v>1</v>
      </c>
      <c r="AR13" s="166"/>
      <c r="AS13" s="166"/>
      <c r="AT13" s="166"/>
      <c r="AU13" s="166"/>
      <c r="AV13" s="166">
        <v>1</v>
      </c>
      <c r="AW13" s="166"/>
      <c r="AX13" s="166"/>
      <c r="AY13" s="166"/>
      <c r="AZ13" s="166">
        <v>1</v>
      </c>
      <c r="BA13" s="166"/>
      <c r="BB13" s="166"/>
      <c r="BC13" s="166"/>
      <c r="BD13" s="166"/>
      <c r="BE13" s="166"/>
      <c r="BF13" s="166"/>
      <c r="BG13" s="166"/>
      <c r="BH13" s="166">
        <v>1</v>
      </c>
      <c r="BI13" s="166"/>
      <c r="BJ13" s="166"/>
      <c r="BK13" s="166"/>
      <c r="BL13" s="166"/>
      <c r="BM13" s="166"/>
      <c r="BN13" s="166"/>
      <c r="BO13" s="166">
        <v>1</v>
      </c>
      <c r="BP13" s="166"/>
      <c r="BQ13" s="166"/>
      <c r="BR13" s="166"/>
      <c r="BS13" s="166"/>
      <c r="BT13" s="166">
        <v>1</v>
      </c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>
        <v>1</v>
      </c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>
        <v>1</v>
      </c>
      <c r="CV13" s="166"/>
      <c r="CW13" s="166"/>
      <c r="CX13" s="166"/>
      <c r="CY13" s="166"/>
      <c r="CZ13" s="166"/>
      <c r="DA13" s="166">
        <v>1</v>
      </c>
      <c r="DB13" s="166"/>
      <c r="DC13" s="166"/>
      <c r="DD13" s="166"/>
      <c r="DE13" s="166"/>
      <c r="DF13" s="166"/>
      <c r="DG13" s="166"/>
      <c r="DH13" s="166">
        <v>1</v>
      </c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>
        <v>1</v>
      </c>
      <c r="DW13" s="166"/>
      <c r="DX13" s="166"/>
      <c r="DY13" s="166"/>
      <c r="DZ13" s="166"/>
      <c r="EA13" s="166"/>
      <c r="EB13" s="166">
        <v>5</v>
      </c>
      <c r="EC13" s="166">
        <v>5</v>
      </c>
      <c r="ED13" s="166">
        <v>5</v>
      </c>
      <c r="EE13" s="166">
        <v>5</v>
      </c>
      <c r="EF13" s="166">
        <v>3</v>
      </c>
      <c r="EG13" s="166">
        <v>5</v>
      </c>
      <c r="EH13" s="166">
        <v>4</v>
      </c>
      <c r="EI13" s="166">
        <v>5</v>
      </c>
      <c r="EJ13" s="166">
        <v>5</v>
      </c>
      <c r="EK13" s="166">
        <v>5</v>
      </c>
      <c r="EL13" s="166">
        <v>0</v>
      </c>
      <c r="EM13" s="166">
        <v>2</v>
      </c>
      <c r="EN13" s="166">
        <v>3</v>
      </c>
      <c r="EO13" s="166"/>
      <c r="EP13" s="166"/>
      <c r="EQ13" s="166"/>
      <c r="ER13" s="166">
        <v>5</v>
      </c>
      <c r="ES13" s="166">
        <v>1</v>
      </c>
      <c r="ET13" s="166">
        <v>4</v>
      </c>
      <c r="EU13" s="166">
        <v>3</v>
      </c>
      <c r="EV13" s="166">
        <v>2</v>
      </c>
      <c r="EW13" s="166">
        <v>4</v>
      </c>
      <c r="EX13" s="166">
        <v>3</v>
      </c>
      <c r="EY13" s="166">
        <v>5</v>
      </c>
      <c r="EZ13" s="166">
        <v>1</v>
      </c>
      <c r="FA13" s="166">
        <v>4</v>
      </c>
      <c r="FB13" s="166">
        <v>5</v>
      </c>
      <c r="FC13" s="166">
        <v>2</v>
      </c>
    </row>
    <row r="14" spans="1:159">
      <c r="A14" s="162" t="s">
        <v>705</v>
      </c>
      <c r="B14" s="166"/>
      <c r="C14" s="166">
        <v>1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>
        <v>1</v>
      </c>
      <c r="N14" s="166"/>
      <c r="O14" s="166"/>
      <c r="P14" s="166"/>
      <c r="Q14" s="166">
        <v>1</v>
      </c>
      <c r="R14" s="166"/>
      <c r="S14" s="166"/>
      <c r="T14" s="166"/>
      <c r="U14" s="166"/>
      <c r="V14" s="166"/>
      <c r="W14" s="166"/>
      <c r="X14" s="166">
        <v>1</v>
      </c>
      <c r="Y14" s="166"/>
      <c r="Z14" s="166"/>
      <c r="AA14" s="166"/>
      <c r="AB14" s="166"/>
      <c r="AC14" s="166"/>
      <c r="AD14" s="166"/>
      <c r="AE14" s="166"/>
      <c r="AF14" s="166"/>
      <c r="AG14" s="166">
        <v>1</v>
      </c>
      <c r="AH14" s="166"/>
      <c r="AI14" s="166"/>
      <c r="AJ14" s="166"/>
      <c r="AK14" s="166"/>
      <c r="AL14" s="166"/>
      <c r="AM14" s="166"/>
      <c r="AN14" s="166"/>
      <c r="AO14" s="166"/>
      <c r="AP14" s="166">
        <v>1</v>
      </c>
      <c r="AQ14" s="166"/>
      <c r="AR14" s="166"/>
      <c r="AS14" s="166"/>
      <c r="AT14" s="166"/>
      <c r="AU14" s="166"/>
      <c r="AV14" s="166">
        <v>1</v>
      </c>
      <c r="AW14" s="166"/>
      <c r="AX14" s="166"/>
      <c r="AY14" s="166"/>
      <c r="AZ14" s="166">
        <v>1</v>
      </c>
      <c r="BA14" s="166"/>
      <c r="BB14" s="166"/>
      <c r="BC14" s="166"/>
      <c r="BD14" s="166"/>
      <c r="BE14" s="166"/>
      <c r="BF14" s="166"/>
      <c r="BG14" s="166"/>
      <c r="BH14" s="166"/>
      <c r="BI14" s="166"/>
      <c r="BJ14" s="166">
        <v>1</v>
      </c>
      <c r="BK14" s="166"/>
      <c r="BL14" s="166"/>
      <c r="BM14" s="166"/>
      <c r="BN14" s="166"/>
      <c r="BO14" s="166"/>
      <c r="BP14" s="166"/>
      <c r="BQ14" s="166"/>
      <c r="BR14" s="166"/>
      <c r="BS14" s="166"/>
      <c r="BT14" s="166">
        <v>1</v>
      </c>
      <c r="BU14" s="166"/>
      <c r="BV14" s="166">
        <v>1</v>
      </c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>
        <v>1</v>
      </c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>
        <v>1</v>
      </c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>
        <v>1</v>
      </c>
      <c r="DN14" s="166"/>
      <c r="DO14" s="166"/>
      <c r="DP14" s="166"/>
      <c r="DQ14" s="166"/>
      <c r="DR14" s="166"/>
      <c r="DS14" s="166">
        <v>1</v>
      </c>
      <c r="DT14" s="166"/>
      <c r="DU14" s="166"/>
      <c r="DV14" s="166">
        <v>1</v>
      </c>
      <c r="DW14" s="166"/>
      <c r="DX14" s="166"/>
      <c r="DY14" s="166"/>
      <c r="DZ14" s="166"/>
      <c r="EA14" s="166"/>
      <c r="EB14" s="166">
        <v>5</v>
      </c>
      <c r="EC14" s="166">
        <v>3</v>
      </c>
      <c r="ED14" s="166">
        <v>5</v>
      </c>
      <c r="EE14" s="166">
        <v>5</v>
      </c>
      <c r="EF14" s="166">
        <v>3</v>
      </c>
      <c r="EG14" s="166">
        <v>5</v>
      </c>
      <c r="EH14" s="166">
        <v>4</v>
      </c>
      <c r="EI14" s="166">
        <v>3</v>
      </c>
      <c r="EJ14" s="166">
        <v>3</v>
      </c>
      <c r="EK14" s="166">
        <v>4</v>
      </c>
      <c r="EL14" s="166">
        <v>3</v>
      </c>
      <c r="EM14" s="166">
        <v>3</v>
      </c>
      <c r="EN14" s="166">
        <v>3</v>
      </c>
      <c r="EO14" s="166">
        <v>5</v>
      </c>
      <c r="EP14" s="166">
        <v>5</v>
      </c>
      <c r="EQ14" s="166"/>
      <c r="ER14" s="166">
        <v>5</v>
      </c>
      <c r="ES14" s="166">
        <v>3</v>
      </c>
      <c r="ET14" s="166">
        <v>5</v>
      </c>
      <c r="EU14" s="166">
        <v>5</v>
      </c>
      <c r="EV14" s="166">
        <v>3</v>
      </c>
      <c r="EW14" s="166">
        <v>4</v>
      </c>
      <c r="EX14" s="166">
        <v>2</v>
      </c>
      <c r="EY14" s="166">
        <v>3</v>
      </c>
      <c r="EZ14" s="166">
        <v>5</v>
      </c>
      <c r="FA14" s="166">
        <v>4</v>
      </c>
      <c r="FB14" s="166">
        <v>5</v>
      </c>
      <c r="FC14" s="166">
        <v>1</v>
      </c>
    </row>
    <row r="15" spans="1:159">
      <c r="A15" s="162" t="s">
        <v>706</v>
      </c>
      <c r="B15" s="166"/>
      <c r="C15" s="166">
        <v>1</v>
      </c>
      <c r="D15" s="166"/>
      <c r="E15" s="166"/>
      <c r="F15" s="166"/>
      <c r="G15" s="166"/>
      <c r="H15" s="166">
        <v>1</v>
      </c>
      <c r="I15" s="166"/>
      <c r="J15" s="166"/>
      <c r="K15" s="166"/>
      <c r="L15" s="166">
        <v>1</v>
      </c>
      <c r="M15" s="166"/>
      <c r="N15" s="166"/>
      <c r="O15" s="166"/>
      <c r="P15" s="166"/>
      <c r="Q15" s="166"/>
      <c r="R15" s="166">
        <v>1</v>
      </c>
      <c r="S15" s="166"/>
      <c r="T15" s="166"/>
      <c r="U15" s="166"/>
      <c r="V15" s="166"/>
      <c r="W15" s="166"/>
      <c r="X15" s="166"/>
      <c r="Y15" s="166">
        <v>1</v>
      </c>
      <c r="Z15" s="166"/>
      <c r="AA15" s="166"/>
      <c r="AB15" s="166"/>
      <c r="AC15" s="166"/>
      <c r="AD15" s="166"/>
      <c r="AE15" s="166"/>
      <c r="AF15" s="166">
        <v>1</v>
      </c>
      <c r="AG15" s="166">
        <v>1</v>
      </c>
      <c r="AH15" s="166"/>
      <c r="AI15" s="166">
        <v>1</v>
      </c>
      <c r="AJ15" s="166"/>
      <c r="AK15" s="166"/>
      <c r="AL15" s="166"/>
      <c r="AM15" s="166">
        <v>1</v>
      </c>
      <c r="AN15" s="166"/>
      <c r="AO15" s="166"/>
      <c r="AP15" s="166">
        <v>1</v>
      </c>
      <c r="AQ15" s="166"/>
      <c r="AR15" s="166"/>
      <c r="AS15" s="166"/>
      <c r="AT15" s="166"/>
      <c r="AU15" s="166"/>
      <c r="AV15" s="166">
        <v>1</v>
      </c>
      <c r="AW15" s="166"/>
      <c r="AX15" s="166"/>
      <c r="AY15" s="166"/>
      <c r="AZ15" s="166"/>
      <c r="BA15" s="166">
        <v>1</v>
      </c>
      <c r="BB15" s="166"/>
      <c r="BC15" s="166"/>
      <c r="BD15" s="166"/>
      <c r="BE15" s="166"/>
      <c r="BF15" s="166"/>
      <c r="BG15" s="166"/>
      <c r="BH15" s="166">
        <v>1</v>
      </c>
      <c r="BI15" s="166"/>
      <c r="BJ15" s="166">
        <v>1</v>
      </c>
      <c r="BK15" s="166"/>
      <c r="BL15" s="166"/>
      <c r="BM15" s="166"/>
      <c r="BN15" s="166"/>
      <c r="BO15" s="166">
        <v>1</v>
      </c>
      <c r="BP15" s="166"/>
      <c r="BQ15" s="166"/>
      <c r="BR15" s="166"/>
      <c r="BS15" s="166"/>
      <c r="BT15" s="166">
        <v>1</v>
      </c>
      <c r="BU15" s="166">
        <v>1</v>
      </c>
      <c r="BV15" s="166">
        <v>1</v>
      </c>
      <c r="BW15" s="166">
        <v>1</v>
      </c>
      <c r="BX15" s="166"/>
      <c r="BY15" s="166"/>
      <c r="BZ15" s="166"/>
      <c r="CA15" s="166"/>
      <c r="CB15" s="166">
        <v>1</v>
      </c>
      <c r="CC15" s="166"/>
      <c r="CD15" s="166"/>
      <c r="CE15" s="166"/>
      <c r="CF15" s="166"/>
      <c r="CG15" s="166">
        <v>1</v>
      </c>
      <c r="CH15" s="166"/>
      <c r="CI15" s="166"/>
      <c r="CJ15" s="166"/>
      <c r="CK15" s="166"/>
      <c r="CL15" s="166"/>
      <c r="CM15" s="166"/>
      <c r="CN15" s="166">
        <v>1</v>
      </c>
      <c r="CO15" s="166"/>
      <c r="CP15" s="166"/>
      <c r="CQ15" s="166"/>
      <c r="CR15" s="166">
        <v>1</v>
      </c>
      <c r="CS15" s="166">
        <v>1</v>
      </c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>
        <v>1</v>
      </c>
      <c r="DF15" s="166"/>
      <c r="DG15" s="166"/>
      <c r="DH15" s="166"/>
      <c r="DI15" s="166"/>
      <c r="DJ15" s="166"/>
      <c r="DK15" s="166"/>
      <c r="DL15" s="166"/>
      <c r="DM15" s="166">
        <v>1</v>
      </c>
      <c r="DN15" s="166"/>
      <c r="DO15" s="166"/>
      <c r="DP15" s="166">
        <v>1</v>
      </c>
      <c r="DQ15" s="166"/>
      <c r="DR15" s="166"/>
      <c r="DS15" s="166">
        <v>1</v>
      </c>
      <c r="DT15" s="166"/>
      <c r="DU15" s="166"/>
      <c r="DV15" s="166">
        <v>1</v>
      </c>
      <c r="DW15" s="166"/>
      <c r="DX15" s="166"/>
      <c r="DY15" s="166"/>
      <c r="DZ15" s="166"/>
      <c r="EA15" s="166"/>
      <c r="EB15" s="166">
        <v>5</v>
      </c>
      <c r="EC15" s="166">
        <v>0</v>
      </c>
      <c r="ED15" s="166">
        <v>4</v>
      </c>
      <c r="EE15" s="166">
        <v>4</v>
      </c>
      <c r="EF15" s="166">
        <v>0</v>
      </c>
      <c r="EG15" s="166">
        <v>5</v>
      </c>
      <c r="EH15" s="166">
        <v>0</v>
      </c>
      <c r="EI15" s="166">
        <v>0</v>
      </c>
      <c r="EJ15" s="166">
        <v>0</v>
      </c>
      <c r="EK15" s="166">
        <v>5</v>
      </c>
      <c r="EL15" s="166">
        <v>0</v>
      </c>
      <c r="EM15" s="166">
        <v>5</v>
      </c>
      <c r="EN15" s="166">
        <v>5</v>
      </c>
      <c r="EO15" s="166">
        <v>5</v>
      </c>
      <c r="EP15" s="166">
        <v>5</v>
      </c>
      <c r="EQ15" s="166"/>
      <c r="ER15" s="166">
        <v>5</v>
      </c>
      <c r="ES15" s="166">
        <v>2</v>
      </c>
      <c r="ET15" s="166">
        <v>3</v>
      </c>
      <c r="EU15" s="166"/>
      <c r="EV15" s="166"/>
      <c r="EW15" s="166"/>
      <c r="EX15" s="166"/>
      <c r="EY15" s="166"/>
      <c r="EZ15" s="166"/>
      <c r="FA15" s="166"/>
      <c r="FB15" s="166"/>
      <c r="FC15" s="166"/>
    </row>
    <row r="16" spans="1:159">
      <c r="A16" s="162" t="s">
        <v>707</v>
      </c>
      <c r="B16" s="166"/>
      <c r="C16" s="166">
        <v>1</v>
      </c>
      <c r="D16" s="166"/>
      <c r="E16" s="166"/>
      <c r="F16" s="166"/>
      <c r="G16" s="166"/>
      <c r="H16" s="166">
        <v>1</v>
      </c>
      <c r="I16" s="166"/>
      <c r="J16" s="166">
        <v>1</v>
      </c>
      <c r="K16" s="166"/>
      <c r="L16" s="166"/>
      <c r="M16" s="166"/>
      <c r="N16" s="166"/>
      <c r="O16" s="166"/>
      <c r="P16" s="166"/>
      <c r="Q16" s="166"/>
      <c r="R16" s="166"/>
      <c r="S16" s="166">
        <v>1</v>
      </c>
      <c r="T16" s="166"/>
      <c r="U16" s="166"/>
      <c r="V16" s="166"/>
      <c r="W16" s="166">
        <v>1</v>
      </c>
      <c r="X16" s="166"/>
      <c r="Y16" s="166"/>
      <c r="Z16" s="166"/>
      <c r="AA16" s="166"/>
      <c r="AB16" s="166"/>
      <c r="AC16" s="166"/>
      <c r="AD16" s="166"/>
      <c r="AE16" s="166"/>
      <c r="AF16" s="166">
        <v>1</v>
      </c>
      <c r="AG16" s="166"/>
      <c r="AH16" s="166"/>
      <c r="AI16" s="166"/>
      <c r="AJ16" s="166"/>
      <c r="AK16" s="166"/>
      <c r="AL16" s="166">
        <v>1</v>
      </c>
      <c r="AM16" s="166"/>
      <c r="AN16" s="166"/>
      <c r="AO16" s="166"/>
      <c r="AP16" s="166">
        <v>1</v>
      </c>
      <c r="AQ16" s="166"/>
      <c r="AR16" s="166"/>
      <c r="AS16" s="166"/>
      <c r="AT16" s="166"/>
      <c r="AU16" s="166">
        <v>1</v>
      </c>
      <c r="AV16" s="166"/>
      <c r="AW16" s="166"/>
      <c r="AX16" s="166"/>
      <c r="AY16" s="166"/>
      <c r="AZ16" s="166">
        <v>1</v>
      </c>
      <c r="BA16" s="166"/>
      <c r="BB16" s="166"/>
      <c r="BC16" s="166"/>
      <c r="BD16" s="166"/>
      <c r="BE16" s="166"/>
      <c r="BF16" s="166"/>
      <c r="BG16" s="166"/>
      <c r="BH16" s="166">
        <v>1</v>
      </c>
      <c r="BI16" s="166"/>
      <c r="BJ16" s="166"/>
      <c r="BK16" s="166"/>
      <c r="BL16" s="166"/>
      <c r="BM16" s="166"/>
      <c r="BN16" s="166">
        <v>1</v>
      </c>
      <c r="BO16" s="166"/>
      <c r="BP16" s="166"/>
      <c r="BQ16" s="166"/>
      <c r="BR16" s="166"/>
      <c r="BS16" s="166"/>
      <c r="BT16" s="166">
        <v>1</v>
      </c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>
        <v>1</v>
      </c>
      <c r="CF16" s="166"/>
      <c r="CG16" s="166">
        <v>1</v>
      </c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>
        <v>1</v>
      </c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>
        <v>1</v>
      </c>
      <c r="DN16" s="166"/>
      <c r="DO16" s="166"/>
      <c r="DP16" s="166"/>
      <c r="DQ16" s="166"/>
      <c r="DR16" s="166"/>
      <c r="DS16" s="166"/>
      <c r="DT16" s="166"/>
      <c r="DU16" s="166"/>
      <c r="DV16" s="166">
        <v>1</v>
      </c>
      <c r="DW16" s="166"/>
      <c r="DX16" s="166"/>
      <c r="DY16" s="166"/>
      <c r="DZ16" s="166"/>
      <c r="EA16" s="166"/>
      <c r="EB16" s="166">
        <v>4</v>
      </c>
      <c r="EC16" s="166">
        <v>3</v>
      </c>
      <c r="ED16" s="166">
        <v>5</v>
      </c>
      <c r="EE16" s="166">
        <v>5</v>
      </c>
      <c r="EF16" s="166">
        <v>5</v>
      </c>
      <c r="EG16" s="166">
        <v>5</v>
      </c>
      <c r="EH16" s="166">
        <v>0</v>
      </c>
      <c r="EI16" s="166">
        <v>0</v>
      </c>
      <c r="EJ16" s="166">
        <v>4</v>
      </c>
      <c r="EK16" s="166">
        <v>4</v>
      </c>
      <c r="EL16" s="166">
        <v>0</v>
      </c>
      <c r="EM16" s="166">
        <v>0</v>
      </c>
      <c r="EN16" s="166">
        <v>4</v>
      </c>
      <c r="EO16" s="166"/>
      <c r="EP16" s="166"/>
      <c r="EQ16" s="166"/>
      <c r="ER16" s="166">
        <v>5</v>
      </c>
      <c r="ES16" s="166">
        <v>1</v>
      </c>
      <c r="ET16" s="166">
        <v>4</v>
      </c>
      <c r="EU16" s="166">
        <v>1</v>
      </c>
      <c r="EV16" s="166">
        <v>3</v>
      </c>
      <c r="EW16" s="166">
        <v>4</v>
      </c>
      <c r="EX16" s="166">
        <v>1</v>
      </c>
      <c r="EY16" s="166">
        <v>4</v>
      </c>
      <c r="EZ16" s="166">
        <v>2</v>
      </c>
      <c r="FA16" s="166">
        <v>3</v>
      </c>
      <c r="FB16" s="166">
        <v>5</v>
      </c>
      <c r="FC16" s="166">
        <v>1</v>
      </c>
    </row>
    <row r="17" spans="1:159">
      <c r="A17" s="162" t="s">
        <v>708</v>
      </c>
      <c r="B17" s="166"/>
      <c r="C17" s="166">
        <v>1</v>
      </c>
      <c r="D17" s="166"/>
      <c r="E17" s="166"/>
      <c r="F17" s="166"/>
      <c r="G17" s="166"/>
      <c r="H17" s="166">
        <v>1</v>
      </c>
      <c r="I17" s="166"/>
      <c r="J17" s="166"/>
      <c r="K17" s="166"/>
      <c r="L17" s="166"/>
      <c r="M17" s="166">
        <v>1</v>
      </c>
      <c r="N17" s="166"/>
      <c r="O17" s="166"/>
      <c r="P17" s="166"/>
      <c r="Q17" s="166"/>
      <c r="R17" s="166">
        <v>1</v>
      </c>
      <c r="S17" s="166"/>
      <c r="T17" s="166"/>
      <c r="U17" s="166"/>
      <c r="V17" s="166"/>
      <c r="W17" s="166"/>
      <c r="X17" s="166"/>
      <c r="Y17" s="166">
        <v>1</v>
      </c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>
        <v>1</v>
      </c>
      <c r="AN17" s="166"/>
      <c r="AO17" s="166"/>
      <c r="AP17" s="166"/>
      <c r="AQ17" s="166">
        <v>1</v>
      </c>
      <c r="AR17" s="166"/>
      <c r="AS17" s="166"/>
      <c r="AT17" s="166"/>
      <c r="AU17" s="166"/>
      <c r="AV17" s="166">
        <v>1</v>
      </c>
      <c r="AW17" s="166"/>
      <c r="AX17" s="166"/>
      <c r="AY17" s="166"/>
      <c r="AZ17" s="166">
        <v>1</v>
      </c>
      <c r="BA17" s="166"/>
      <c r="BB17" s="166"/>
      <c r="BC17" s="166"/>
      <c r="BD17" s="166"/>
      <c r="BE17" s="166"/>
      <c r="BF17" s="166"/>
      <c r="BG17" s="166"/>
      <c r="BH17" s="166">
        <v>1</v>
      </c>
      <c r="BI17" s="166"/>
      <c r="BJ17" s="166"/>
      <c r="BK17" s="166"/>
      <c r="BL17" s="166"/>
      <c r="BM17" s="166"/>
      <c r="BN17" s="166">
        <v>1</v>
      </c>
      <c r="BO17" s="166"/>
      <c r="BP17" s="166"/>
      <c r="BQ17" s="166"/>
      <c r="BR17" s="166"/>
      <c r="BS17" s="166"/>
      <c r="BT17" s="166">
        <v>1</v>
      </c>
      <c r="BU17" s="166">
        <v>1</v>
      </c>
      <c r="BV17" s="166">
        <v>1</v>
      </c>
      <c r="BW17" s="166">
        <v>1</v>
      </c>
      <c r="BX17" s="166"/>
      <c r="BY17" s="166"/>
      <c r="BZ17" s="166"/>
      <c r="CA17" s="166">
        <v>1</v>
      </c>
      <c r="CB17" s="166"/>
      <c r="CC17" s="166"/>
      <c r="CD17" s="166"/>
      <c r="CE17" s="166"/>
      <c r="CF17" s="166"/>
      <c r="CG17" s="166">
        <v>1</v>
      </c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>
        <v>1</v>
      </c>
      <c r="CS17" s="166">
        <v>1</v>
      </c>
      <c r="CT17" s="166"/>
      <c r="CU17" s="166"/>
      <c r="CV17" s="166">
        <v>1</v>
      </c>
      <c r="CW17" s="166"/>
      <c r="CX17" s="166"/>
      <c r="CY17" s="166"/>
      <c r="CZ17" s="166"/>
      <c r="DA17" s="166"/>
      <c r="DB17" s="166">
        <v>1</v>
      </c>
      <c r="DC17" s="166"/>
      <c r="DD17" s="166"/>
      <c r="DE17" s="166"/>
      <c r="DF17" s="166"/>
      <c r="DG17" s="166"/>
      <c r="DH17" s="166"/>
      <c r="DI17" s="166"/>
      <c r="DJ17" s="166">
        <v>1</v>
      </c>
      <c r="DK17" s="166"/>
      <c r="DL17" s="166">
        <v>1</v>
      </c>
      <c r="DM17" s="166"/>
      <c r="DN17" s="166"/>
      <c r="DO17" s="166"/>
      <c r="DP17" s="166"/>
      <c r="DQ17" s="166"/>
      <c r="DR17" s="166"/>
      <c r="DS17" s="166">
        <v>1</v>
      </c>
      <c r="DT17" s="166">
        <v>1</v>
      </c>
      <c r="DU17" s="166"/>
      <c r="DV17" s="166">
        <v>1</v>
      </c>
      <c r="DW17" s="166"/>
      <c r="DX17" s="166"/>
      <c r="DY17" s="166"/>
      <c r="DZ17" s="166"/>
      <c r="EA17" s="166"/>
      <c r="EB17" s="166">
        <v>5</v>
      </c>
      <c r="EC17" s="166">
        <v>5</v>
      </c>
      <c r="ED17" s="166">
        <v>4</v>
      </c>
      <c r="EE17" s="166">
        <v>4</v>
      </c>
      <c r="EF17" s="166">
        <v>4</v>
      </c>
      <c r="EG17" s="166">
        <v>5</v>
      </c>
      <c r="EH17" s="166">
        <v>3</v>
      </c>
      <c r="EI17" s="166">
        <v>4</v>
      </c>
      <c r="EJ17" s="166">
        <v>4</v>
      </c>
      <c r="EK17" s="166">
        <v>4</v>
      </c>
      <c r="EL17" s="166">
        <v>0</v>
      </c>
      <c r="EM17" s="166">
        <v>4</v>
      </c>
      <c r="EN17" s="166">
        <v>4</v>
      </c>
      <c r="EO17" s="166"/>
      <c r="EP17" s="166"/>
      <c r="EQ17" s="166"/>
      <c r="ER17" s="166">
        <v>5</v>
      </c>
      <c r="ES17" s="166">
        <v>1</v>
      </c>
      <c r="ET17" s="166">
        <v>5</v>
      </c>
      <c r="EU17" s="166">
        <v>1</v>
      </c>
      <c r="EV17" s="166">
        <v>3</v>
      </c>
      <c r="EW17" s="166">
        <v>5</v>
      </c>
      <c r="EX17" s="166">
        <v>1</v>
      </c>
      <c r="EY17" s="166">
        <v>5</v>
      </c>
      <c r="EZ17" s="166">
        <v>5</v>
      </c>
      <c r="FA17" s="166">
        <v>5</v>
      </c>
      <c r="FB17" s="166">
        <v>5</v>
      </c>
      <c r="FC17" s="166">
        <v>1</v>
      </c>
    </row>
    <row r="18" spans="1:159">
      <c r="A18" s="162" t="s">
        <v>709</v>
      </c>
      <c r="B18" s="166"/>
      <c r="C18" s="166">
        <v>1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66">
        <v>1</v>
      </c>
      <c r="N18" s="166"/>
      <c r="O18" s="166"/>
      <c r="P18" s="166"/>
      <c r="Q18" s="166">
        <v>1</v>
      </c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>
        <v>1</v>
      </c>
      <c r="AC18" s="166"/>
      <c r="AD18" s="166"/>
      <c r="AE18" s="166"/>
      <c r="AF18" s="166"/>
      <c r="AG18" s="166"/>
      <c r="AH18" s="166"/>
      <c r="AI18" s="166">
        <v>1</v>
      </c>
      <c r="AJ18" s="166"/>
      <c r="AK18" s="166"/>
      <c r="AL18" s="166"/>
      <c r="AM18" s="166"/>
      <c r="AN18" s="166"/>
      <c r="AO18" s="166"/>
      <c r="AP18" s="166"/>
      <c r="AQ18" s="166">
        <v>1</v>
      </c>
      <c r="AR18" s="166"/>
      <c r="AS18" s="166"/>
      <c r="AT18" s="166"/>
      <c r="AU18" s="166"/>
      <c r="AV18" s="166">
        <v>1</v>
      </c>
      <c r="AW18" s="166"/>
      <c r="AX18" s="166"/>
      <c r="AY18" s="166"/>
      <c r="AZ18" s="166"/>
      <c r="BA18" s="166"/>
      <c r="BB18" s="166"/>
      <c r="BC18" s="166"/>
      <c r="BD18" s="166">
        <v>1</v>
      </c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>
        <v>1</v>
      </c>
      <c r="BP18" s="166"/>
      <c r="BQ18" s="166"/>
      <c r="BR18" s="166"/>
      <c r="BS18" s="166"/>
      <c r="BT18" s="166">
        <v>1</v>
      </c>
      <c r="BU18" s="166"/>
      <c r="BV18" s="166"/>
      <c r="BW18" s="166"/>
      <c r="BX18" s="166"/>
      <c r="BY18" s="166"/>
      <c r="BZ18" s="166"/>
      <c r="CA18" s="166"/>
      <c r="CB18" s="166">
        <v>1</v>
      </c>
      <c r="CC18" s="166"/>
      <c r="CD18" s="166"/>
      <c r="CE18" s="166"/>
      <c r="CF18" s="166"/>
      <c r="CG18" s="166"/>
      <c r="CH18" s="166">
        <v>1</v>
      </c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>
        <v>1</v>
      </c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>
        <v>1</v>
      </c>
      <c r="DN18" s="166"/>
      <c r="DO18" s="166"/>
      <c r="DP18" s="166"/>
      <c r="DQ18" s="166"/>
      <c r="DR18" s="166"/>
      <c r="DS18" s="166"/>
      <c r="DT18" s="166"/>
      <c r="DU18" s="166"/>
      <c r="DV18" s="166">
        <v>1</v>
      </c>
      <c r="DW18" s="166"/>
      <c r="DX18" s="166"/>
      <c r="DY18" s="166"/>
      <c r="DZ18" s="166"/>
      <c r="EA18" s="166"/>
      <c r="EB18" s="166">
        <v>5</v>
      </c>
      <c r="EC18" s="166">
        <v>0</v>
      </c>
      <c r="ED18" s="166">
        <v>4</v>
      </c>
      <c r="EE18" s="166">
        <v>3</v>
      </c>
      <c r="EF18" s="166">
        <v>3</v>
      </c>
      <c r="EG18" s="166">
        <v>5</v>
      </c>
      <c r="EH18" s="166">
        <v>0</v>
      </c>
      <c r="EI18" s="166">
        <v>0</v>
      </c>
      <c r="EJ18" s="166">
        <v>0</v>
      </c>
      <c r="EK18" s="166">
        <v>4</v>
      </c>
      <c r="EL18" s="166">
        <v>0</v>
      </c>
      <c r="EM18" s="166">
        <v>0</v>
      </c>
      <c r="EN18" s="166">
        <v>4</v>
      </c>
      <c r="EO18" s="166"/>
      <c r="EP18" s="166"/>
      <c r="EQ18" s="166"/>
      <c r="ER18" s="166">
        <v>4</v>
      </c>
      <c r="ES18" s="166">
        <v>2</v>
      </c>
      <c r="ET18" s="166">
        <v>3</v>
      </c>
      <c r="EU18" s="166">
        <v>3</v>
      </c>
      <c r="EV18" s="166">
        <v>3</v>
      </c>
      <c r="EW18" s="166">
        <v>2</v>
      </c>
      <c r="EX18" s="166">
        <v>2</v>
      </c>
      <c r="EY18" s="166">
        <v>5</v>
      </c>
      <c r="EZ18" s="166">
        <v>4</v>
      </c>
      <c r="FA18" s="166">
        <v>5</v>
      </c>
      <c r="FB18" s="166">
        <v>5</v>
      </c>
      <c r="FC18" s="166">
        <v>1</v>
      </c>
    </row>
    <row r="20" spans="1:159">
      <c r="A20" s="70" t="e">
        <f>TRANSPOSE(A2:FC18)</f>
        <v>#VALUE!</v>
      </c>
    </row>
    <row r="23" spans="1:159" ht="21" customHeight="1"/>
    <row r="24" spans="1:159" ht="21" customHeight="1">
      <c r="A24" s="107"/>
      <c r="B24" s="107"/>
      <c r="C24" s="107"/>
    </row>
    <row r="25" spans="1:159" ht="21" customHeight="1">
      <c r="A25" s="108"/>
      <c r="B25" s="108"/>
      <c r="C25" s="108"/>
    </row>
    <row r="26" spans="1:159" ht="21" customHeight="1">
      <c r="A26" s="107"/>
      <c r="B26" s="107"/>
      <c r="C26" s="107"/>
    </row>
    <row r="27" spans="1:159" ht="16.5" customHeight="1">
      <c r="A27" s="108"/>
      <c r="B27" s="108"/>
      <c r="C27" s="108"/>
    </row>
    <row r="28" spans="1:159" ht="16.5" customHeight="1">
      <c r="A28" s="106"/>
      <c r="B28" s="106"/>
      <c r="C28" s="106"/>
    </row>
    <row r="29" spans="1:159" ht="16.5" customHeight="1">
      <c r="A29" s="108"/>
      <c r="B29" s="108"/>
      <c r="C29" s="1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5"/>
  <sheetViews>
    <sheetView showGridLines="0" workbookViewId="0">
      <selection activeCell="B31" sqref="B31"/>
    </sheetView>
  </sheetViews>
  <sheetFormatPr defaultRowHeight="15"/>
  <cols>
    <col min="1" max="1" width="33.7109375" customWidth="1"/>
    <col min="2" max="2" width="12" customWidth="1"/>
  </cols>
  <sheetData>
    <row r="1" spans="1:3" ht="21">
      <c r="A1" s="27" t="s">
        <v>45</v>
      </c>
    </row>
    <row r="3" spans="1:3">
      <c r="A3" s="30" t="s">
        <v>1</v>
      </c>
      <c r="B3" s="32" t="s">
        <v>2</v>
      </c>
      <c r="C3" s="39" t="s">
        <v>3</v>
      </c>
    </row>
    <row r="4" spans="1:3">
      <c r="A4" s="30" t="s">
        <v>41</v>
      </c>
      <c r="B4" s="31">
        <v>2139.5500000000002</v>
      </c>
      <c r="C4" s="41">
        <v>6.323175114313951E-3</v>
      </c>
    </row>
    <row r="5" spans="1:3">
      <c r="A5" s="30" t="s">
        <v>40</v>
      </c>
      <c r="B5" s="31">
        <v>37.340000000000003</v>
      </c>
      <c r="C5" s="40">
        <v>1.1035374670771093E-4</v>
      </c>
    </row>
    <row r="6" spans="1:3">
      <c r="A6" s="38" t="s">
        <v>11</v>
      </c>
      <c r="B6" s="31">
        <v>400</v>
      </c>
      <c r="C6" s="40">
        <v>1.1821504735694797E-3</v>
      </c>
    </row>
    <row r="7" spans="1:3">
      <c r="A7" s="38" t="s">
        <v>12</v>
      </c>
      <c r="B7" s="31">
        <v>26654.799999999999</v>
      </c>
      <c r="C7" s="40">
        <v>7.8774961107249408E-2</v>
      </c>
    </row>
    <row r="8" spans="1:3">
      <c r="A8" s="38" t="s">
        <v>13</v>
      </c>
      <c r="B8" s="31">
        <v>1282.53</v>
      </c>
      <c r="C8" s="40">
        <v>3.7903586171676618E-3</v>
      </c>
    </row>
    <row r="9" spans="1:3">
      <c r="A9" s="38" t="s">
        <v>14</v>
      </c>
      <c r="B9" s="31">
        <v>6051.13</v>
      </c>
      <c r="C9" s="40">
        <v>1.7883365487826215E-2</v>
      </c>
    </row>
    <row r="10" spans="1:3">
      <c r="A10" s="38" t="s">
        <v>15</v>
      </c>
      <c r="B10" s="31">
        <v>370.96</v>
      </c>
      <c r="C10" s="40">
        <v>1.0963263491883353E-3</v>
      </c>
    </row>
    <row r="11" spans="1:3">
      <c r="A11" s="30" t="s">
        <v>42</v>
      </c>
      <c r="B11" s="31">
        <v>65.41</v>
      </c>
      <c r="C11" s="40">
        <v>1.9331115619044916E-4</v>
      </c>
    </row>
    <row r="12" spans="1:3">
      <c r="A12" s="38" t="s">
        <v>17</v>
      </c>
      <c r="B12" s="31">
        <v>3950.05</v>
      </c>
      <c r="C12" s="40">
        <v>1.1673883695307807E-2</v>
      </c>
    </row>
    <row r="13" spans="1:3">
      <c r="A13" s="38" t="s">
        <v>18</v>
      </c>
      <c r="B13" s="31">
        <v>11697</v>
      </c>
      <c r="C13" s="40">
        <v>3.4569035223355506E-2</v>
      </c>
    </row>
    <row r="14" spans="1:3">
      <c r="A14" s="38" t="s">
        <v>19</v>
      </c>
      <c r="B14" s="31">
        <v>1184.8699999999999</v>
      </c>
      <c r="C14" s="40">
        <v>3.501736579045673E-3</v>
      </c>
    </row>
    <row r="15" spans="1:3">
      <c r="A15" s="38" t="s">
        <v>20</v>
      </c>
      <c r="B15" s="31">
        <v>90</v>
      </c>
      <c r="C15" s="40">
        <v>2.6598385655313291E-4</v>
      </c>
    </row>
    <row r="16" spans="1:3">
      <c r="A16" s="38" t="s">
        <v>21</v>
      </c>
      <c r="B16" s="31">
        <v>21010.25</v>
      </c>
      <c r="C16" s="40">
        <v>6.2093192468282897E-2</v>
      </c>
    </row>
    <row r="17" spans="1:3">
      <c r="A17" s="30" t="s">
        <v>43</v>
      </c>
      <c r="B17" s="31">
        <v>6861.83</v>
      </c>
      <c r="C17" s="40">
        <v>2.0279288960133156E-2</v>
      </c>
    </row>
    <row r="18" spans="1:3">
      <c r="A18" s="38" t="s">
        <v>23</v>
      </c>
      <c r="B18" s="31">
        <v>5789.74</v>
      </c>
      <c r="C18" s="40">
        <v>1.7110859707110397E-2</v>
      </c>
    </row>
    <row r="19" spans="1:3">
      <c r="A19" s="38" t="s">
        <v>24</v>
      </c>
      <c r="B19" s="31">
        <v>391.5</v>
      </c>
      <c r="C19" s="40">
        <v>1.1570297760061282E-3</v>
      </c>
    </row>
    <row r="20" spans="1:3">
      <c r="A20" s="38" t="s">
        <v>25</v>
      </c>
      <c r="B20" s="31">
        <v>172000</v>
      </c>
      <c r="C20" s="40">
        <v>0.50832470363487625</v>
      </c>
    </row>
    <row r="21" spans="1:3">
      <c r="A21" s="38" t="s">
        <v>26</v>
      </c>
      <c r="B21" s="31">
        <v>-21.34</v>
      </c>
      <c r="C21" s="40">
        <v>-6.3067727764931744E-5</v>
      </c>
    </row>
    <row r="22" spans="1:3">
      <c r="A22" s="38" t="s">
        <v>27</v>
      </c>
      <c r="B22" s="31">
        <v>1261.22</v>
      </c>
      <c r="C22" s="40">
        <v>3.7273795506882479E-3</v>
      </c>
    </row>
    <row r="23" spans="1:3">
      <c r="A23" s="38" t="s">
        <v>28</v>
      </c>
      <c r="B23" s="31">
        <v>43575.12</v>
      </c>
      <c r="C23" s="40">
        <v>0.12878087185961726</v>
      </c>
    </row>
    <row r="24" spans="1:3">
      <c r="A24" s="30" t="s">
        <v>29</v>
      </c>
      <c r="B24" s="31">
        <v>13850</v>
      </c>
      <c r="C24" s="40">
        <v>4.0931960147343231E-2</v>
      </c>
    </row>
    <row r="25" spans="1:3">
      <c r="A25" s="30" t="s">
        <v>30</v>
      </c>
      <c r="B25" s="31">
        <v>595</v>
      </c>
      <c r="C25" s="40">
        <v>1.758448829434601E-3</v>
      </c>
    </row>
    <row r="26" spans="1:3">
      <c r="A26" s="38" t="s">
        <v>31</v>
      </c>
      <c r="B26" s="31">
        <v>13213.44</v>
      </c>
      <c r="C26" s="40">
        <v>3.9050685883704764E-2</v>
      </c>
    </row>
    <row r="27" spans="1:3">
      <c r="A27" s="38" t="s">
        <v>32</v>
      </c>
      <c r="B27" s="31">
        <v>191.27</v>
      </c>
      <c r="C27" s="40">
        <v>5.6527480269908596E-4</v>
      </c>
    </row>
    <row r="28" spans="1:3">
      <c r="A28" s="38" t="s">
        <v>33</v>
      </c>
      <c r="B28" s="31">
        <v>911.66</v>
      </c>
      <c r="C28" s="40">
        <v>2.6942982518358793E-3</v>
      </c>
    </row>
    <row r="29" spans="1:3">
      <c r="A29" s="38" t="s">
        <v>46</v>
      </c>
      <c r="B29" s="31">
        <v>4113.07</v>
      </c>
      <c r="C29" s="40">
        <v>1.2155669120811048E-2</v>
      </c>
    </row>
    <row r="30" spans="1:3">
      <c r="A30" s="30" t="s">
        <v>35</v>
      </c>
      <c r="B30" s="29"/>
      <c r="C30" s="40"/>
    </row>
    <row r="31" spans="1:3">
      <c r="A31" s="37" t="s">
        <v>36</v>
      </c>
      <c r="B31" s="33">
        <v>500</v>
      </c>
      <c r="C31" s="40">
        <v>1.4776880919618496E-3</v>
      </c>
    </row>
    <row r="32" spans="1:3">
      <c r="A32" s="37" t="s">
        <v>37</v>
      </c>
      <c r="B32" s="33">
        <v>200</v>
      </c>
      <c r="C32" s="40">
        <v>5.9107523678473986E-4</v>
      </c>
    </row>
    <row r="33" spans="1:3">
      <c r="A33" s="38" t="s">
        <v>38</v>
      </c>
      <c r="B33" s="34">
        <v>700</v>
      </c>
      <c r="C33" s="40">
        <v>2.0687633287465894E-3</v>
      </c>
    </row>
    <row r="34" spans="1:3">
      <c r="A34" s="29"/>
      <c r="B34" s="29"/>
      <c r="C34" s="40"/>
    </row>
    <row r="35" spans="1:3" ht="15.75" thickBot="1">
      <c r="A35" s="36" t="s">
        <v>39</v>
      </c>
      <c r="B35" s="35">
        <v>338366.4</v>
      </c>
      <c r="C35" s="40">
        <v>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17"/>
  <sheetViews>
    <sheetView showGridLines="0" topLeftCell="A13" workbookViewId="0">
      <selection activeCell="E8" sqref="E8"/>
    </sheetView>
  </sheetViews>
  <sheetFormatPr defaultRowHeight="15"/>
  <cols>
    <col min="1" max="8" width="15.5703125" customWidth="1"/>
  </cols>
  <sheetData>
    <row r="1" spans="1:12" ht="20.25">
      <c r="A1" s="167" t="s">
        <v>737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s="44" customFormat="1" ht="15.75"/>
    <row r="3" spans="1:12" s="44" customFormat="1" ht="16.5" thickBot="1">
      <c r="A3" s="157" t="s">
        <v>37</v>
      </c>
      <c r="B3" s="157" t="s">
        <v>711</v>
      </c>
      <c r="C3" s="157" t="s">
        <v>712</v>
      </c>
      <c r="D3" s="157" t="s">
        <v>553</v>
      </c>
      <c r="E3" s="158" t="s">
        <v>713</v>
      </c>
      <c r="F3" s="159" t="s">
        <v>714</v>
      </c>
      <c r="G3" s="157" t="s">
        <v>715</v>
      </c>
      <c r="H3" s="160" t="s">
        <v>716</v>
      </c>
      <c r="I3" s="169"/>
      <c r="J3" s="169"/>
      <c r="K3" s="170"/>
      <c r="L3" s="169"/>
    </row>
    <row r="4" spans="1:12" s="44" customFormat="1" ht="15.75">
      <c r="A4" s="169" t="s">
        <v>717</v>
      </c>
      <c r="B4" s="169" t="s">
        <v>718</v>
      </c>
      <c r="C4" s="169" t="s">
        <v>719</v>
      </c>
      <c r="D4" s="169" t="s">
        <v>720</v>
      </c>
      <c r="E4" s="170">
        <v>75254.399999999994</v>
      </c>
      <c r="F4" s="170">
        <v>58698.432000000001</v>
      </c>
      <c r="G4" s="161">
        <v>16555.967999999993</v>
      </c>
      <c r="H4" s="171">
        <v>0.255</v>
      </c>
      <c r="I4" s="169"/>
      <c r="J4" s="169"/>
      <c r="K4" s="169"/>
      <c r="L4" s="169"/>
    </row>
    <row r="5" spans="1:12" s="44" customFormat="1" ht="15.75">
      <c r="A5" s="169"/>
      <c r="B5" s="169"/>
      <c r="C5" s="169" t="s">
        <v>719</v>
      </c>
      <c r="D5" s="169" t="s">
        <v>720</v>
      </c>
      <c r="E5" s="170">
        <v>77184</v>
      </c>
      <c r="F5" s="170">
        <v>87217.919999999998</v>
      </c>
      <c r="G5" s="161">
        <v>-10033.919999999998</v>
      </c>
      <c r="H5" s="171">
        <v>0.56399999999999995</v>
      </c>
      <c r="I5" s="169"/>
      <c r="J5" s="169"/>
      <c r="K5" s="169"/>
      <c r="L5" s="169"/>
    </row>
    <row r="6" spans="1:12" s="44" customFormat="1" ht="15.75">
      <c r="A6" s="169"/>
      <c r="B6" s="169"/>
      <c r="C6" s="169" t="s">
        <v>719</v>
      </c>
      <c r="D6" s="172" t="s">
        <v>720</v>
      </c>
      <c r="E6" s="170">
        <v>77184</v>
      </c>
      <c r="F6" s="170">
        <v>68693.759999999995</v>
      </c>
      <c r="G6" s="161">
        <v>8490.2400000000052</v>
      </c>
      <c r="H6" s="171">
        <v>0.255</v>
      </c>
      <c r="I6" s="169"/>
      <c r="J6" s="169"/>
      <c r="K6" s="169"/>
      <c r="L6" s="169"/>
    </row>
    <row r="7" spans="1:12" s="44" customFormat="1" ht="15.75">
      <c r="A7" s="169"/>
      <c r="B7" s="169"/>
      <c r="C7" s="169" t="s">
        <v>719</v>
      </c>
      <c r="D7" s="169" t="s">
        <v>720</v>
      </c>
      <c r="E7" s="170">
        <v>76219.199999999997</v>
      </c>
      <c r="F7" s="170">
        <v>60213.167999999998</v>
      </c>
      <c r="G7" s="161">
        <v>16006.031999999999</v>
      </c>
      <c r="H7" s="171">
        <v>0.54400000000000004</v>
      </c>
      <c r="I7" s="169"/>
      <c r="J7" s="169"/>
      <c r="K7" s="169"/>
      <c r="L7" s="169"/>
    </row>
    <row r="8" spans="1:12" s="44" customFormat="1" ht="15.75">
      <c r="A8" s="169"/>
      <c r="B8" s="169"/>
      <c r="C8" s="169" t="s">
        <v>721</v>
      </c>
      <c r="D8" s="169" t="s">
        <v>720</v>
      </c>
      <c r="E8" s="170">
        <v>52140</v>
      </c>
      <c r="F8" s="170">
        <v>41190.6</v>
      </c>
      <c r="G8" s="161">
        <v>10949.400000000001</v>
      </c>
      <c r="H8" s="171">
        <v>0.35599999999999998</v>
      </c>
      <c r="I8" s="169"/>
      <c r="J8" s="169"/>
      <c r="K8" s="169"/>
      <c r="L8" s="169"/>
    </row>
    <row r="9" spans="1:12" s="44" customFormat="1" ht="15.75">
      <c r="A9" s="169"/>
      <c r="B9" s="169"/>
      <c r="C9" s="169" t="s">
        <v>721</v>
      </c>
      <c r="D9" s="169" t="s">
        <v>720</v>
      </c>
      <c r="E9" s="170">
        <v>52800</v>
      </c>
      <c r="F9" s="170">
        <v>59664</v>
      </c>
      <c r="G9" s="161">
        <v>-6864</v>
      </c>
      <c r="H9" s="171">
        <v>0.255</v>
      </c>
      <c r="I9" s="169"/>
      <c r="J9" s="169"/>
      <c r="K9" s="169"/>
      <c r="L9" s="169"/>
    </row>
    <row r="10" spans="1:12" s="44" customFormat="1" ht="15.75">
      <c r="A10" s="169"/>
      <c r="B10" s="169"/>
      <c r="C10" s="169" t="s">
        <v>721</v>
      </c>
      <c r="D10" s="169" t="s">
        <v>720</v>
      </c>
      <c r="E10" s="170">
        <v>52140</v>
      </c>
      <c r="F10" s="170">
        <v>41190.6</v>
      </c>
      <c r="G10" s="161">
        <v>10949.400000000001</v>
      </c>
      <c r="H10" s="171">
        <v>0.27600000000000002</v>
      </c>
      <c r="I10" s="169"/>
      <c r="J10" s="169"/>
      <c r="K10" s="169"/>
      <c r="L10" s="169"/>
    </row>
    <row r="11" spans="1:12" s="44" customFormat="1" ht="15.75">
      <c r="A11" s="169"/>
      <c r="B11" s="169"/>
      <c r="C11" s="169" t="s">
        <v>722</v>
      </c>
      <c r="D11" s="169" t="s">
        <v>723</v>
      </c>
      <c r="E11" s="170">
        <v>110772</v>
      </c>
      <c r="F11" s="170">
        <v>94156.2</v>
      </c>
      <c r="G11" s="161">
        <v>16615.800000000003</v>
      </c>
      <c r="H11" s="171">
        <v>0.39800000000000002</v>
      </c>
      <c r="I11" s="169"/>
      <c r="J11" s="169"/>
      <c r="K11" s="169"/>
      <c r="L11" s="169"/>
    </row>
    <row r="12" spans="1:12" s="44" customFormat="1" ht="15.75">
      <c r="A12" s="169"/>
      <c r="B12" s="169"/>
      <c r="C12" s="169" t="s">
        <v>722</v>
      </c>
      <c r="D12" s="169" t="s">
        <v>723</v>
      </c>
      <c r="E12" s="170">
        <v>121197.6</v>
      </c>
      <c r="F12" s="170">
        <v>112713.76800000001</v>
      </c>
      <c r="G12" s="172">
        <v>8483.8319999999949</v>
      </c>
      <c r="H12" s="171">
        <v>0.45</v>
      </c>
      <c r="I12" s="169"/>
      <c r="J12" s="169"/>
      <c r="K12" s="169"/>
      <c r="L12" s="169"/>
    </row>
    <row r="13" spans="1:12" s="44" customFormat="1" ht="15.75">
      <c r="A13" s="169"/>
      <c r="B13" s="169"/>
      <c r="C13" s="169" t="s">
        <v>722</v>
      </c>
      <c r="D13" s="169" t="s">
        <v>723</v>
      </c>
      <c r="E13" s="170">
        <v>121197.6</v>
      </c>
      <c r="F13" s="170">
        <v>112713.76800000001</v>
      </c>
      <c r="G13" s="161">
        <v>8483.8319999999949</v>
      </c>
      <c r="H13" s="171">
        <v>0.23300000000000001</v>
      </c>
      <c r="I13" s="169"/>
      <c r="J13" s="169"/>
      <c r="K13" s="169"/>
      <c r="L13" s="169"/>
    </row>
    <row r="14" spans="1:12" s="44" customFormat="1" ht="15.75">
      <c r="A14" s="169"/>
      <c r="B14" s="169" t="s">
        <v>724</v>
      </c>
      <c r="C14" s="169" t="s">
        <v>725</v>
      </c>
      <c r="D14" s="169" t="s">
        <v>723</v>
      </c>
      <c r="E14" s="170">
        <v>128563.2</v>
      </c>
      <c r="F14" s="170">
        <v>119563.776</v>
      </c>
      <c r="G14" s="161">
        <v>8999.4239999999991</v>
      </c>
      <c r="H14" s="171">
        <v>0.39800000000000002</v>
      </c>
    </row>
    <row r="15" spans="1:12" s="44" customFormat="1" ht="15.75">
      <c r="A15" s="169"/>
      <c r="B15" s="169"/>
      <c r="C15" s="169" t="s">
        <v>725</v>
      </c>
      <c r="D15" s="169" t="s">
        <v>723</v>
      </c>
      <c r="E15" s="170">
        <v>217504</v>
      </c>
      <c r="F15" s="172">
        <v>184878.4</v>
      </c>
      <c r="G15" s="161">
        <v>32625.600000000006</v>
      </c>
      <c r="H15" s="171">
        <v>0.53300000000000003</v>
      </c>
    </row>
    <row r="16" spans="1:12" s="44" customFormat="1" ht="15.75">
      <c r="A16" s="169"/>
      <c r="B16" s="169"/>
      <c r="C16" s="169" t="s">
        <v>719</v>
      </c>
      <c r="D16" s="169" t="s">
        <v>720</v>
      </c>
      <c r="E16" s="170">
        <v>79113.600000000006</v>
      </c>
      <c r="F16" s="170">
        <v>64873.152000000002</v>
      </c>
      <c r="G16" s="161">
        <v>14240.448000000004</v>
      </c>
      <c r="H16" s="171">
        <v>0.255</v>
      </c>
    </row>
    <row r="17" spans="1:8" s="44" customFormat="1" ht="15.75">
      <c r="A17" s="169"/>
      <c r="B17" s="169"/>
      <c r="C17" s="169" t="s">
        <v>721</v>
      </c>
      <c r="D17" s="169" t="s">
        <v>720</v>
      </c>
      <c r="E17" s="170">
        <v>39600</v>
      </c>
      <c r="F17" s="170">
        <v>38016</v>
      </c>
      <c r="G17" s="161">
        <v>1584</v>
      </c>
      <c r="H17" s="171">
        <v>0.54400000000000004</v>
      </c>
    </row>
    <row r="18" spans="1:8" s="44" customFormat="1" ht="15.75">
      <c r="A18" s="169"/>
      <c r="B18" s="169"/>
      <c r="C18" s="169" t="s">
        <v>721</v>
      </c>
      <c r="D18" s="172" t="s">
        <v>720</v>
      </c>
      <c r="E18" s="170">
        <v>51480</v>
      </c>
      <c r="F18" s="170">
        <v>40154.400000000001</v>
      </c>
      <c r="G18" s="161">
        <v>11325.599999999999</v>
      </c>
      <c r="H18" s="171">
        <v>0.255</v>
      </c>
    </row>
    <row r="19" spans="1:8" s="44" customFormat="1" ht="15.75">
      <c r="A19" s="169"/>
      <c r="B19" s="169"/>
      <c r="C19" s="169" t="s">
        <v>721</v>
      </c>
      <c r="D19" s="169" t="s">
        <v>720</v>
      </c>
      <c r="E19" s="170">
        <v>54120</v>
      </c>
      <c r="F19" s="170">
        <v>44378.400000000001</v>
      </c>
      <c r="G19" s="161">
        <v>9741.5999999999985</v>
      </c>
      <c r="H19" s="171">
        <v>0.315</v>
      </c>
    </row>
    <row r="20" spans="1:8" s="44" customFormat="1" ht="15.75">
      <c r="A20" s="169"/>
      <c r="B20" s="169"/>
      <c r="C20" s="169" t="s">
        <v>721</v>
      </c>
      <c r="D20" s="169" t="s">
        <v>720</v>
      </c>
      <c r="E20" s="170">
        <v>54120</v>
      </c>
      <c r="F20" s="170">
        <v>44378.400000000001</v>
      </c>
      <c r="G20" s="161">
        <v>9741.5999999999985</v>
      </c>
      <c r="H20" s="171">
        <v>0.56399999999999995</v>
      </c>
    </row>
    <row r="21" spans="1:8" s="44" customFormat="1" ht="15.75">
      <c r="A21" s="169"/>
      <c r="B21" s="169"/>
      <c r="C21" s="169" t="s">
        <v>722</v>
      </c>
      <c r="D21" s="169" t="s">
        <v>723</v>
      </c>
      <c r="E21" s="170">
        <v>91224</v>
      </c>
      <c r="F21" s="170">
        <v>127713.60000000001</v>
      </c>
      <c r="G21" s="161">
        <v>-36489.600000000006</v>
      </c>
      <c r="H21" s="171">
        <v>0.247</v>
      </c>
    </row>
    <row r="22" spans="1:8" s="44" customFormat="1" ht="15.75">
      <c r="A22" s="169"/>
      <c r="B22" s="169"/>
      <c r="C22" s="169" t="s">
        <v>722</v>
      </c>
      <c r="D22" s="169" t="s">
        <v>723</v>
      </c>
      <c r="E22" s="170">
        <v>91224</v>
      </c>
      <c r="F22" s="170">
        <v>66593.52</v>
      </c>
      <c r="G22" s="161">
        <v>24630.479999999996</v>
      </c>
      <c r="H22" s="171">
        <v>0.65</v>
      </c>
    </row>
    <row r="23" spans="1:8" s="44" customFormat="1" ht="15.75">
      <c r="A23" s="169"/>
      <c r="B23" s="169"/>
      <c r="C23" s="169" t="s">
        <v>722</v>
      </c>
      <c r="D23" s="169" t="s">
        <v>723</v>
      </c>
      <c r="E23" s="170">
        <v>110772</v>
      </c>
      <c r="F23" s="170">
        <v>125172.36</v>
      </c>
      <c r="G23" s="161">
        <v>-14400.36</v>
      </c>
      <c r="H23" s="171">
        <v>0.23300000000000001</v>
      </c>
    </row>
    <row r="24" spans="1:8" s="44" customFormat="1" ht="15.75">
      <c r="A24" s="169"/>
      <c r="B24" s="169"/>
      <c r="C24" s="169" t="s">
        <v>722</v>
      </c>
      <c r="D24" s="169" t="s">
        <v>723</v>
      </c>
      <c r="E24" s="170">
        <v>71676</v>
      </c>
      <c r="F24" s="170">
        <v>70959.240000000005</v>
      </c>
      <c r="G24" s="161">
        <v>716.75999999999476</v>
      </c>
      <c r="H24" s="171">
        <v>0.13400000000000001</v>
      </c>
    </row>
    <row r="25" spans="1:8" s="44" customFormat="1" ht="15.75">
      <c r="A25" s="169"/>
      <c r="B25" s="169"/>
      <c r="C25" s="169" t="s">
        <v>722</v>
      </c>
      <c r="D25" s="169" t="s">
        <v>723</v>
      </c>
      <c r="E25" s="170">
        <v>110772</v>
      </c>
      <c r="F25" s="170">
        <v>125172.36</v>
      </c>
      <c r="G25" s="161">
        <v>-14400.36</v>
      </c>
      <c r="H25" s="171">
        <v>0.318</v>
      </c>
    </row>
    <row r="26" spans="1:8" s="44" customFormat="1" ht="15.75">
      <c r="A26" s="169" t="s">
        <v>726</v>
      </c>
      <c r="B26" s="169" t="s">
        <v>727</v>
      </c>
      <c r="C26" s="169" t="s">
        <v>725</v>
      </c>
      <c r="D26" s="169" t="s">
        <v>723</v>
      </c>
      <c r="E26" s="170">
        <v>432900</v>
      </c>
      <c r="F26" s="170">
        <v>367965</v>
      </c>
      <c r="G26" s="161">
        <v>64935</v>
      </c>
      <c r="H26" s="171">
        <v>0.247</v>
      </c>
    </row>
    <row r="27" spans="1:8" s="44" customFormat="1" ht="15.75">
      <c r="A27" s="169"/>
      <c r="B27" s="169"/>
      <c r="C27" s="169" t="s">
        <v>725</v>
      </c>
      <c r="D27" s="169" t="s">
        <v>728</v>
      </c>
      <c r="E27" s="170">
        <v>1205988</v>
      </c>
      <c r="F27" s="170">
        <v>1073329.32</v>
      </c>
      <c r="G27" s="161">
        <v>132658.67999999993</v>
      </c>
      <c r="H27" s="171">
        <v>0.432</v>
      </c>
    </row>
    <row r="28" spans="1:8" s="44" customFormat="1" ht="15.75">
      <c r="A28" s="169"/>
      <c r="B28" s="169"/>
      <c r="C28" s="169" t="s">
        <v>725</v>
      </c>
      <c r="D28" s="169" t="s">
        <v>723</v>
      </c>
      <c r="E28" s="170">
        <v>96768</v>
      </c>
      <c r="F28" s="170">
        <v>70640.639999999999</v>
      </c>
      <c r="G28" s="161">
        <v>26127.360000000001</v>
      </c>
      <c r="H28" s="171">
        <v>0.53300000000000003</v>
      </c>
    </row>
    <row r="29" spans="1:8" s="44" customFormat="1" ht="15.75">
      <c r="A29" s="169"/>
      <c r="B29" s="169"/>
      <c r="C29" s="169" t="s">
        <v>725</v>
      </c>
      <c r="D29" s="169" t="s">
        <v>728</v>
      </c>
      <c r="E29" s="170">
        <v>328563.20000000001</v>
      </c>
      <c r="F29" s="170">
        <v>305563.77600000001</v>
      </c>
      <c r="G29" s="161">
        <v>22999.423999999999</v>
      </c>
      <c r="H29" s="171">
        <v>0.39800000000000002</v>
      </c>
    </row>
    <row r="30" spans="1:8" s="44" customFormat="1" ht="15.75">
      <c r="B30" s="169"/>
      <c r="C30" s="169" t="s">
        <v>719</v>
      </c>
      <c r="D30" s="169" t="s">
        <v>720</v>
      </c>
      <c r="E30" s="170">
        <v>57888</v>
      </c>
      <c r="F30" s="170">
        <v>55572.480000000003</v>
      </c>
      <c r="G30" s="161">
        <v>2315.5199999999968</v>
      </c>
      <c r="H30" s="171">
        <v>0.315</v>
      </c>
    </row>
    <row r="31" spans="1:8" s="44" customFormat="1" ht="15.75">
      <c r="B31" s="169"/>
      <c r="C31" s="169" t="s">
        <v>719</v>
      </c>
      <c r="D31" s="169" t="s">
        <v>720</v>
      </c>
      <c r="E31" s="170">
        <v>79113.600000000006</v>
      </c>
      <c r="F31" s="170">
        <v>64873.152000000002</v>
      </c>
      <c r="G31" s="161">
        <v>14240.448000000004</v>
      </c>
      <c r="H31" s="171">
        <v>0.27600000000000002</v>
      </c>
    </row>
    <row r="32" spans="1:8" s="44" customFormat="1" ht="15.75">
      <c r="B32" s="169"/>
      <c r="C32" s="169" t="s">
        <v>719</v>
      </c>
      <c r="D32" s="169" t="s">
        <v>720</v>
      </c>
      <c r="E32" s="170">
        <v>57888</v>
      </c>
      <c r="F32" s="170">
        <v>55572.480000000003</v>
      </c>
      <c r="G32" s="161">
        <v>2315.5199999999968</v>
      </c>
      <c r="H32" s="171">
        <v>0.187</v>
      </c>
    </row>
    <row r="33" spans="1:8" s="44" customFormat="1" ht="15.75">
      <c r="B33" s="169"/>
      <c r="C33" s="169" t="s">
        <v>719</v>
      </c>
      <c r="D33" s="169" t="s">
        <v>720</v>
      </c>
      <c r="E33" s="170">
        <v>79113.600000000006</v>
      </c>
      <c r="F33" s="170">
        <v>64873.152000000002</v>
      </c>
      <c r="G33" s="161">
        <v>14240.448000000004</v>
      </c>
      <c r="H33" s="171">
        <v>0.54400000000000004</v>
      </c>
    </row>
    <row r="34" spans="1:8" s="44" customFormat="1" ht="15.75">
      <c r="B34" s="169"/>
      <c r="C34" s="169" t="s">
        <v>721</v>
      </c>
      <c r="D34" s="169" t="s">
        <v>720</v>
      </c>
      <c r="E34" s="170">
        <v>39600</v>
      </c>
      <c r="F34" s="170">
        <v>38016</v>
      </c>
      <c r="G34" s="161">
        <v>1584</v>
      </c>
      <c r="H34" s="171">
        <v>0.56399999999999995</v>
      </c>
    </row>
    <row r="35" spans="1:8" s="44" customFormat="1" ht="15.75">
      <c r="B35" s="169"/>
      <c r="C35" s="169" t="s">
        <v>721</v>
      </c>
      <c r="D35" s="169" t="s">
        <v>720</v>
      </c>
      <c r="E35" s="170">
        <v>51480</v>
      </c>
      <c r="F35" s="170">
        <v>58172.4</v>
      </c>
      <c r="G35" s="161">
        <v>-6692.4000000000015</v>
      </c>
      <c r="H35" s="171">
        <v>0.26500000000000001</v>
      </c>
    </row>
    <row r="36" spans="1:8" s="44" customFormat="1" ht="15.75">
      <c r="B36" s="169"/>
      <c r="C36" s="169" t="s">
        <v>722</v>
      </c>
      <c r="D36" s="169" t="s">
        <v>723</v>
      </c>
      <c r="E36" s="170">
        <v>181988</v>
      </c>
      <c r="F36" s="170">
        <v>205646.44</v>
      </c>
      <c r="G36" s="161">
        <v>-23658.440000000002</v>
      </c>
      <c r="H36" s="171">
        <v>0.432</v>
      </c>
    </row>
    <row r="37" spans="1:8" s="44" customFormat="1" ht="15.75">
      <c r="B37" s="169"/>
      <c r="C37" s="169" t="s">
        <v>722</v>
      </c>
      <c r="D37" s="169" t="s">
        <v>720</v>
      </c>
      <c r="E37" s="170">
        <v>71676</v>
      </c>
      <c r="F37" s="170">
        <v>70959.240000000005</v>
      </c>
      <c r="G37" s="161">
        <v>716.75999999999476</v>
      </c>
      <c r="H37" s="171">
        <v>0.53300000000000003</v>
      </c>
    </row>
    <row r="38" spans="1:8" s="44" customFormat="1" ht="15.75">
      <c r="B38" s="169"/>
      <c r="C38" s="169" t="s">
        <v>722</v>
      </c>
      <c r="D38" s="169" t="s">
        <v>723</v>
      </c>
      <c r="E38" s="170">
        <v>121197.6</v>
      </c>
      <c r="F38" s="170">
        <v>112713.76800000001</v>
      </c>
      <c r="G38" s="161">
        <v>8483.8319999999949</v>
      </c>
      <c r="H38" s="171">
        <v>0.154</v>
      </c>
    </row>
    <row r="39" spans="1:8" s="44" customFormat="1" ht="15.75">
      <c r="B39" s="169" t="s">
        <v>729</v>
      </c>
      <c r="C39" s="169" t="s">
        <v>725</v>
      </c>
      <c r="D39" s="169" t="s">
        <v>723</v>
      </c>
      <c r="E39" s="170">
        <v>128563.2</v>
      </c>
      <c r="F39" s="170">
        <v>119563.776</v>
      </c>
      <c r="G39" s="161">
        <v>8999.4239999999991</v>
      </c>
      <c r="H39" s="171">
        <v>0.154</v>
      </c>
    </row>
    <row r="40" spans="1:8" s="44" customFormat="1" ht="15.75">
      <c r="B40" s="169"/>
      <c r="C40" s="169" t="s">
        <v>725</v>
      </c>
      <c r="D40" s="169" t="s">
        <v>720</v>
      </c>
      <c r="E40" s="170">
        <v>296700</v>
      </c>
      <c r="F40" s="170">
        <v>216591</v>
      </c>
      <c r="G40" s="161">
        <v>80109</v>
      </c>
      <c r="H40" s="171">
        <v>0.23300000000000001</v>
      </c>
    </row>
    <row r="41" spans="1:8" s="44" customFormat="1" ht="15.75">
      <c r="B41" s="169"/>
      <c r="C41" s="169" t="s">
        <v>725</v>
      </c>
      <c r="D41" s="169" t="s">
        <v>723</v>
      </c>
      <c r="E41" s="170">
        <v>128563.2</v>
      </c>
      <c r="F41" s="170">
        <v>119563.776</v>
      </c>
      <c r="G41" s="161">
        <v>8999.4239999999991</v>
      </c>
      <c r="H41" s="171">
        <v>0.13400000000000001</v>
      </c>
    </row>
    <row r="42" spans="1:8" s="44" customFormat="1" ht="15.75">
      <c r="B42" s="169"/>
      <c r="C42" s="169" t="s">
        <v>719</v>
      </c>
      <c r="D42" s="169" t="s">
        <v>720</v>
      </c>
      <c r="E42" s="170">
        <v>76219.199999999997</v>
      </c>
      <c r="F42" s="170">
        <v>60213.167999999998</v>
      </c>
      <c r="G42" s="161">
        <v>16006.031999999999</v>
      </c>
      <c r="H42" s="171">
        <v>0.26500000000000001</v>
      </c>
    </row>
    <row r="43" spans="1:8" s="44" customFormat="1" ht="15.75">
      <c r="B43" s="169"/>
      <c r="C43" s="169" t="s">
        <v>719</v>
      </c>
      <c r="D43" s="169" t="s">
        <v>720</v>
      </c>
      <c r="E43" s="170">
        <v>75254.399999999994</v>
      </c>
      <c r="F43" s="170">
        <v>58698.432000000001</v>
      </c>
      <c r="G43" s="161">
        <v>16555.967999999993</v>
      </c>
      <c r="H43" s="171">
        <v>0.35599999999999998</v>
      </c>
    </row>
    <row r="44" spans="1:8" s="44" customFormat="1" ht="15.75">
      <c r="B44" s="169"/>
      <c r="C44" s="169" t="s">
        <v>721</v>
      </c>
      <c r="D44" s="169" t="s">
        <v>720</v>
      </c>
      <c r="E44" s="170">
        <v>52800</v>
      </c>
      <c r="F44" s="170">
        <v>46992</v>
      </c>
      <c r="G44" s="161">
        <v>5808</v>
      </c>
      <c r="H44" s="171">
        <v>0.187</v>
      </c>
    </row>
    <row r="45" spans="1:8" s="44" customFormat="1" ht="15.75">
      <c r="B45" s="169" t="s">
        <v>730</v>
      </c>
      <c r="C45" s="169" t="s">
        <v>725</v>
      </c>
      <c r="D45" s="169" t="s">
        <v>723</v>
      </c>
      <c r="E45" s="170">
        <v>76032</v>
      </c>
      <c r="F45" s="170">
        <v>75271.679999999993</v>
      </c>
      <c r="G45" s="161">
        <v>760.32000000000698</v>
      </c>
      <c r="H45" s="171">
        <v>0.65</v>
      </c>
    </row>
    <row r="46" spans="1:8" s="44" customFormat="1" ht="15.75">
      <c r="A46" s="169" t="s">
        <v>731</v>
      </c>
      <c r="B46" s="169" t="s">
        <v>732</v>
      </c>
      <c r="C46" s="169" t="s">
        <v>725</v>
      </c>
      <c r="D46" s="169" t="s">
        <v>516</v>
      </c>
      <c r="E46" s="170">
        <v>432900</v>
      </c>
      <c r="F46" s="170">
        <v>367965</v>
      </c>
      <c r="G46" s="161">
        <v>64935</v>
      </c>
      <c r="H46" s="171">
        <v>0.247</v>
      </c>
    </row>
    <row r="47" spans="1:8" s="44" customFormat="1" ht="15.75">
      <c r="A47" s="169"/>
      <c r="B47" s="169"/>
      <c r="C47" s="169" t="s">
        <v>725</v>
      </c>
      <c r="D47" s="169" t="s">
        <v>733</v>
      </c>
      <c r="E47" s="170">
        <v>1205988</v>
      </c>
      <c r="F47" s="170">
        <v>1073329.32</v>
      </c>
      <c r="G47" s="161">
        <v>132658.67999999993</v>
      </c>
      <c r="H47" s="171">
        <v>0.432</v>
      </c>
    </row>
    <row r="48" spans="1:8" s="44" customFormat="1" ht="15.75">
      <c r="A48" s="169"/>
      <c r="B48" s="169"/>
      <c r="C48" s="169" t="s">
        <v>725</v>
      </c>
      <c r="D48" s="169" t="s">
        <v>728</v>
      </c>
      <c r="E48" s="170">
        <v>328563.20000000001</v>
      </c>
      <c r="F48" s="170">
        <v>305563.77600000001</v>
      </c>
      <c r="G48" s="161">
        <v>22999.423999999999</v>
      </c>
      <c r="H48" s="171">
        <v>0.39800000000000002</v>
      </c>
    </row>
    <row r="49" spans="1:8" s="44" customFormat="1" ht="15.75">
      <c r="A49" s="169"/>
      <c r="B49" s="169"/>
      <c r="C49" s="169" t="s">
        <v>719</v>
      </c>
      <c r="D49" s="169" t="s">
        <v>720</v>
      </c>
      <c r="E49" s="170">
        <v>57888</v>
      </c>
      <c r="F49" s="170">
        <v>55572.480000000003</v>
      </c>
      <c r="G49" s="161">
        <v>2315.5199999999968</v>
      </c>
      <c r="H49" s="171">
        <v>0.315</v>
      </c>
    </row>
    <row r="50" spans="1:8" s="44" customFormat="1" ht="15.75">
      <c r="A50" s="169"/>
      <c r="B50" s="169"/>
      <c r="C50" s="169" t="s">
        <v>719</v>
      </c>
      <c r="D50" s="169" t="s">
        <v>720</v>
      </c>
      <c r="E50" s="170">
        <v>79113.600000000006</v>
      </c>
      <c r="F50" s="170">
        <v>64873.152000000002</v>
      </c>
      <c r="G50" s="161">
        <v>14240.448000000004</v>
      </c>
      <c r="H50" s="171">
        <v>0.27600000000000002</v>
      </c>
    </row>
    <row r="51" spans="1:8" s="44" customFormat="1" ht="15.75">
      <c r="A51" s="169"/>
      <c r="B51" s="169"/>
      <c r="C51" s="169" t="s">
        <v>719</v>
      </c>
      <c r="D51" s="169" t="s">
        <v>720</v>
      </c>
      <c r="E51" s="170">
        <v>57888</v>
      </c>
      <c r="F51" s="170">
        <v>55572.480000000003</v>
      </c>
      <c r="G51" s="161">
        <v>2315.5199999999968</v>
      </c>
      <c r="H51" s="171">
        <v>0.187</v>
      </c>
    </row>
    <row r="52" spans="1:8" s="44" customFormat="1" ht="15.75">
      <c r="A52" s="169"/>
      <c r="B52" s="169"/>
      <c r="C52" s="169" t="s">
        <v>719</v>
      </c>
      <c r="D52" s="169" t="s">
        <v>516</v>
      </c>
      <c r="E52" s="170">
        <v>79113.600000000006</v>
      </c>
      <c r="F52" s="170">
        <v>64873.152000000002</v>
      </c>
      <c r="G52" s="161">
        <v>14240.448000000004</v>
      </c>
      <c r="H52" s="171">
        <v>0.54400000000000004</v>
      </c>
    </row>
    <row r="53" spans="1:8" s="44" customFormat="1" ht="15.75">
      <c r="A53" s="169"/>
      <c r="B53" s="169"/>
      <c r="C53" s="169" t="s">
        <v>721</v>
      </c>
      <c r="D53" s="169" t="s">
        <v>733</v>
      </c>
      <c r="E53" s="170">
        <v>39600</v>
      </c>
      <c r="F53" s="170">
        <v>38016</v>
      </c>
      <c r="G53" s="161">
        <v>1584</v>
      </c>
      <c r="H53" s="171">
        <v>0.56399999999999995</v>
      </c>
    </row>
    <row r="54" spans="1:8" s="44" customFormat="1" ht="15.75">
      <c r="A54" s="169"/>
      <c r="B54" s="169"/>
      <c r="C54" s="169" t="s">
        <v>721</v>
      </c>
      <c r="D54" s="169" t="s">
        <v>734</v>
      </c>
      <c r="E54" s="170">
        <v>234000</v>
      </c>
      <c r="F54" s="170">
        <v>58172.4</v>
      </c>
      <c r="G54" s="161">
        <v>175827.6</v>
      </c>
      <c r="H54" s="171">
        <v>0.26500000000000001</v>
      </c>
    </row>
    <row r="55" spans="1:8" s="44" customFormat="1" ht="15.75">
      <c r="A55" s="169"/>
      <c r="B55" s="169"/>
      <c r="C55" s="169" t="s">
        <v>722</v>
      </c>
      <c r="D55" s="169" t="s">
        <v>723</v>
      </c>
      <c r="E55" s="170">
        <v>181988</v>
      </c>
      <c r="F55" s="170">
        <v>205646.44</v>
      </c>
      <c r="G55" s="161">
        <v>-23658.440000000002</v>
      </c>
      <c r="H55" s="171">
        <v>0.432</v>
      </c>
    </row>
    <row r="56" spans="1:8" s="44" customFormat="1" ht="15.75">
      <c r="A56" s="169"/>
      <c r="B56" s="169"/>
      <c r="C56" s="169" t="s">
        <v>722</v>
      </c>
      <c r="D56" s="169" t="s">
        <v>720</v>
      </c>
      <c r="E56" s="170">
        <v>71676</v>
      </c>
      <c r="F56" s="170">
        <v>70959.240000000005</v>
      </c>
      <c r="G56" s="161">
        <v>716.75999999999476</v>
      </c>
      <c r="H56" s="171">
        <v>0.53300000000000003</v>
      </c>
    </row>
    <row r="57" spans="1:8" s="44" customFormat="1" ht="15.75">
      <c r="A57" s="169"/>
      <c r="B57" s="169"/>
      <c r="C57" s="169" t="s">
        <v>722</v>
      </c>
      <c r="D57" s="169" t="s">
        <v>516</v>
      </c>
      <c r="E57" s="170">
        <v>121197.6</v>
      </c>
      <c r="F57" s="170">
        <v>112713.76800000001</v>
      </c>
      <c r="G57" s="161">
        <v>8483.8319999999949</v>
      </c>
      <c r="H57" s="171">
        <v>0.154</v>
      </c>
    </row>
    <row r="58" spans="1:8" s="44" customFormat="1" ht="15.75">
      <c r="A58" s="169"/>
      <c r="B58" s="169" t="s">
        <v>735</v>
      </c>
      <c r="C58" s="169" t="s">
        <v>725</v>
      </c>
      <c r="D58" s="169" t="s">
        <v>733</v>
      </c>
      <c r="E58" s="170">
        <v>128563.2</v>
      </c>
      <c r="F58" s="170">
        <v>119563.776</v>
      </c>
      <c r="G58" s="161">
        <v>8999.4239999999991</v>
      </c>
      <c r="H58" s="171">
        <v>0.154</v>
      </c>
    </row>
    <row r="59" spans="1:8" s="44" customFormat="1" ht="15.75">
      <c r="A59" s="169"/>
      <c r="B59" s="169"/>
      <c r="C59" s="169" t="s">
        <v>725</v>
      </c>
      <c r="D59" s="169" t="s">
        <v>734</v>
      </c>
      <c r="E59" s="170">
        <v>296700</v>
      </c>
      <c r="F59" s="170">
        <v>216591</v>
      </c>
      <c r="G59" s="161">
        <v>80109</v>
      </c>
      <c r="H59" s="171">
        <v>0.23300000000000001</v>
      </c>
    </row>
    <row r="60" spans="1:8" s="44" customFormat="1" ht="15.75">
      <c r="A60" s="169"/>
      <c r="B60" s="169"/>
      <c r="C60" s="169" t="s">
        <v>725</v>
      </c>
      <c r="D60" s="169" t="s">
        <v>723</v>
      </c>
      <c r="E60" s="170">
        <v>143560</v>
      </c>
      <c r="F60" s="170">
        <v>119563.776</v>
      </c>
      <c r="G60" s="161">
        <v>23996.224000000002</v>
      </c>
      <c r="H60" s="171">
        <v>0.13400000000000001</v>
      </c>
    </row>
    <row r="61" spans="1:8" s="44" customFormat="1" ht="15.75">
      <c r="B61" s="169"/>
      <c r="C61" s="169" t="s">
        <v>719</v>
      </c>
      <c r="D61" s="169" t="s">
        <v>720</v>
      </c>
      <c r="E61" s="170">
        <v>76219.199999999997</v>
      </c>
      <c r="F61" s="170">
        <v>60213.167999999998</v>
      </c>
      <c r="G61" s="161">
        <v>16006.031999999999</v>
      </c>
      <c r="H61" s="171">
        <v>0.26500000000000001</v>
      </c>
    </row>
    <row r="62" spans="1:8" s="44" customFormat="1" ht="15.75">
      <c r="B62" s="169"/>
      <c r="C62" s="169" t="s">
        <v>719</v>
      </c>
      <c r="D62" s="169" t="s">
        <v>516</v>
      </c>
      <c r="E62" s="170">
        <v>75254.399999999994</v>
      </c>
      <c r="F62" s="170">
        <v>58698.432000000001</v>
      </c>
      <c r="G62" s="161">
        <v>16555.967999999993</v>
      </c>
      <c r="H62" s="171">
        <v>0.35599999999999998</v>
      </c>
    </row>
    <row r="63" spans="1:8" s="44" customFormat="1" ht="15.75">
      <c r="B63" s="169"/>
      <c r="C63" s="169" t="s">
        <v>721</v>
      </c>
      <c r="D63" s="169" t="s">
        <v>733</v>
      </c>
      <c r="E63" s="170">
        <v>234887</v>
      </c>
      <c r="F63" s="170">
        <v>46992</v>
      </c>
      <c r="G63" s="161">
        <v>187895</v>
      </c>
      <c r="H63" s="171">
        <v>0.187</v>
      </c>
    </row>
    <row r="64" spans="1:8" s="44" customFormat="1" ht="15.75">
      <c r="B64" s="169" t="s">
        <v>736</v>
      </c>
      <c r="C64" s="169" t="s">
        <v>725</v>
      </c>
      <c r="D64" s="169" t="s">
        <v>734</v>
      </c>
      <c r="E64" s="170">
        <v>34500</v>
      </c>
      <c r="F64" s="170">
        <v>75271.679999999993</v>
      </c>
      <c r="G64" s="161">
        <v>-40771.679999999993</v>
      </c>
      <c r="H64" s="171">
        <v>0.65</v>
      </c>
    </row>
    <row r="65" spans="1:8" s="44" customFormat="1" ht="15.75">
      <c r="A65" s="169" t="s">
        <v>738</v>
      </c>
      <c r="B65" s="169" t="s">
        <v>739</v>
      </c>
      <c r="C65" s="169" t="s">
        <v>719</v>
      </c>
      <c r="D65" s="169" t="s">
        <v>720</v>
      </c>
      <c r="E65" s="170">
        <v>75254.399999999994</v>
      </c>
      <c r="F65" s="170">
        <v>58698.432000000001</v>
      </c>
      <c r="G65" s="161">
        <v>16555.967999999993</v>
      </c>
      <c r="H65" s="171">
        <v>0.255</v>
      </c>
    </row>
    <row r="66" spans="1:8" s="44" customFormat="1" ht="15.75">
      <c r="A66" s="169"/>
      <c r="B66" s="169"/>
      <c r="C66" s="169" t="s">
        <v>719</v>
      </c>
      <c r="D66" s="169" t="s">
        <v>720</v>
      </c>
      <c r="E66" s="170">
        <v>77184</v>
      </c>
      <c r="F66" s="170">
        <v>87217.919999999998</v>
      </c>
      <c r="G66" s="161">
        <v>-10033.919999999998</v>
      </c>
      <c r="H66" s="171">
        <v>0.56399999999999995</v>
      </c>
    </row>
    <row r="67" spans="1:8" s="44" customFormat="1" ht="15.75">
      <c r="A67" s="169"/>
      <c r="B67" s="169"/>
      <c r="C67" s="169" t="s">
        <v>719</v>
      </c>
      <c r="D67" s="172" t="s">
        <v>720</v>
      </c>
      <c r="E67" s="170">
        <v>77184</v>
      </c>
      <c r="F67" s="170">
        <v>68693.759999999995</v>
      </c>
      <c r="G67" s="161">
        <v>8490.2400000000052</v>
      </c>
      <c r="H67" s="171">
        <v>0.255</v>
      </c>
    </row>
    <row r="68" spans="1:8" ht="15.75">
      <c r="A68" s="169"/>
      <c r="B68" s="169"/>
      <c r="C68" s="169" t="s">
        <v>721</v>
      </c>
      <c r="D68" s="169" t="s">
        <v>720</v>
      </c>
      <c r="E68" s="170">
        <v>52800</v>
      </c>
      <c r="F68" s="170">
        <v>59664</v>
      </c>
      <c r="G68" s="161">
        <v>-6864</v>
      </c>
      <c r="H68" s="171">
        <v>0.255</v>
      </c>
    </row>
    <row r="69" spans="1:8" ht="15.75">
      <c r="A69" s="169"/>
      <c r="B69" s="169"/>
      <c r="C69" s="169" t="s">
        <v>721</v>
      </c>
      <c r="D69" s="169" t="s">
        <v>720</v>
      </c>
      <c r="E69" s="170">
        <v>52140</v>
      </c>
      <c r="F69" s="170">
        <v>41190.6</v>
      </c>
      <c r="G69" s="161">
        <v>10949.400000000001</v>
      </c>
      <c r="H69" s="171">
        <v>0.27600000000000002</v>
      </c>
    </row>
    <row r="70" spans="1:8" ht="15.75">
      <c r="A70" s="169"/>
      <c r="B70" s="169"/>
      <c r="C70" s="169" t="s">
        <v>722</v>
      </c>
      <c r="D70" s="169" t="s">
        <v>723</v>
      </c>
      <c r="E70" s="170">
        <v>110772</v>
      </c>
      <c r="F70" s="170">
        <v>94156.2</v>
      </c>
      <c r="G70" s="161">
        <v>16615.800000000003</v>
      </c>
      <c r="H70" s="171">
        <v>0.39800000000000002</v>
      </c>
    </row>
    <row r="71" spans="1:8" ht="15.75">
      <c r="A71" s="169"/>
      <c r="B71" s="169"/>
      <c r="C71" s="169" t="s">
        <v>722</v>
      </c>
      <c r="D71" s="169" t="s">
        <v>723</v>
      </c>
      <c r="E71" s="170">
        <v>121197.6</v>
      </c>
      <c r="F71" s="170">
        <v>112713.76800000001</v>
      </c>
      <c r="G71" s="172">
        <v>8483.8319999999949</v>
      </c>
      <c r="H71" s="171">
        <v>0.45</v>
      </c>
    </row>
    <row r="72" spans="1:8" ht="15.75">
      <c r="A72" s="169"/>
      <c r="B72" s="169"/>
      <c r="C72" s="169" t="s">
        <v>722</v>
      </c>
      <c r="D72" s="169" t="s">
        <v>723</v>
      </c>
      <c r="E72" s="170">
        <v>121197.6</v>
      </c>
      <c r="F72" s="170">
        <v>112713.76800000001</v>
      </c>
      <c r="G72" s="161">
        <v>8483.8319999999949</v>
      </c>
      <c r="H72" s="171">
        <v>0.23300000000000001</v>
      </c>
    </row>
    <row r="73" spans="1:8" ht="15.75">
      <c r="A73" s="169"/>
      <c r="B73" s="169" t="s">
        <v>740</v>
      </c>
      <c r="C73" s="169" t="s">
        <v>725</v>
      </c>
      <c r="D73" s="169" t="s">
        <v>723</v>
      </c>
      <c r="E73" s="170">
        <v>128563.2</v>
      </c>
      <c r="F73" s="170">
        <v>119563.776</v>
      </c>
      <c r="G73" s="161">
        <v>8999.4239999999991</v>
      </c>
      <c r="H73" s="171">
        <v>0.39800000000000002</v>
      </c>
    </row>
    <row r="74" spans="1:8" ht="15.75">
      <c r="A74" s="169"/>
      <c r="B74" s="169"/>
      <c r="C74" s="169" t="s">
        <v>725</v>
      </c>
      <c r="D74" s="169" t="s">
        <v>723</v>
      </c>
      <c r="E74" s="170">
        <v>217504</v>
      </c>
      <c r="F74" s="172">
        <v>184878.4</v>
      </c>
      <c r="G74" s="161">
        <v>32625.600000000006</v>
      </c>
      <c r="H74" s="171">
        <v>0.53300000000000003</v>
      </c>
    </row>
    <row r="75" spans="1:8" ht="15.75">
      <c r="A75" s="169"/>
      <c r="B75" s="169"/>
      <c r="C75" s="169" t="s">
        <v>719</v>
      </c>
      <c r="D75" s="169" t="s">
        <v>720</v>
      </c>
      <c r="E75" s="170">
        <v>79113.600000000006</v>
      </c>
      <c r="F75" s="170">
        <v>64873.152000000002</v>
      </c>
      <c r="G75" s="161">
        <v>14240.448000000004</v>
      </c>
      <c r="H75" s="171">
        <v>0.255</v>
      </c>
    </row>
    <row r="76" spans="1:8" ht="15.75">
      <c r="A76" s="169"/>
      <c r="B76" s="169"/>
      <c r="C76" s="169" t="s">
        <v>721</v>
      </c>
      <c r="D76" s="169" t="s">
        <v>720</v>
      </c>
      <c r="E76" s="170">
        <v>54120</v>
      </c>
      <c r="F76" s="170">
        <v>44378.400000000001</v>
      </c>
      <c r="G76" s="161">
        <v>9741.5999999999985</v>
      </c>
      <c r="H76" s="171">
        <v>0.56399999999999995</v>
      </c>
    </row>
    <row r="77" spans="1:8" ht="15.75">
      <c r="A77" s="169"/>
      <c r="B77" s="169"/>
      <c r="C77" s="169" t="s">
        <v>722</v>
      </c>
      <c r="D77" s="169" t="s">
        <v>723</v>
      </c>
      <c r="E77" s="170">
        <v>91224</v>
      </c>
      <c r="F77" s="170">
        <v>127713.60000000001</v>
      </c>
      <c r="G77" s="161">
        <v>-36489.600000000006</v>
      </c>
      <c r="H77" s="171">
        <v>0.247</v>
      </c>
    </row>
    <row r="78" spans="1:8" ht="15.75">
      <c r="A78" s="169"/>
      <c r="B78" s="169"/>
      <c r="C78" s="169" t="s">
        <v>722</v>
      </c>
      <c r="D78" s="169" t="s">
        <v>723</v>
      </c>
      <c r="E78" s="170">
        <v>91224</v>
      </c>
      <c r="F78" s="170">
        <v>66593.52</v>
      </c>
      <c r="G78" s="161">
        <v>24630.479999999996</v>
      </c>
      <c r="H78" s="171">
        <v>0.65</v>
      </c>
    </row>
    <row r="79" spans="1:8" ht="15.75">
      <c r="A79" s="169"/>
      <c r="B79" s="169"/>
      <c r="C79" s="169" t="s">
        <v>722</v>
      </c>
      <c r="D79" s="169" t="s">
        <v>723</v>
      </c>
      <c r="E79" s="170">
        <v>110772</v>
      </c>
      <c r="F79" s="170">
        <v>125172.36</v>
      </c>
      <c r="G79" s="161">
        <v>-14400.36</v>
      </c>
      <c r="H79" s="171">
        <v>0.23300000000000001</v>
      </c>
    </row>
    <row r="80" spans="1:8" ht="15.75">
      <c r="A80" s="169"/>
      <c r="B80" s="169"/>
      <c r="C80" s="169" t="s">
        <v>722</v>
      </c>
      <c r="D80" s="169" t="s">
        <v>723</v>
      </c>
      <c r="E80" s="170">
        <v>71676</v>
      </c>
      <c r="F80" s="170">
        <v>70959.240000000005</v>
      </c>
      <c r="G80" s="161">
        <v>716.75999999999476</v>
      </c>
      <c r="H80" s="171">
        <v>0.13400000000000001</v>
      </c>
    </row>
    <row r="81" spans="1:8" ht="15.75">
      <c r="A81" s="169"/>
      <c r="B81" s="169"/>
      <c r="C81" s="169" t="s">
        <v>722</v>
      </c>
      <c r="D81" s="169" t="s">
        <v>723</v>
      </c>
      <c r="E81" s="170">
        <v>110772</v>
      </c>
      <c r="F81" s="170">
        <v>125172.36</v>
      </c>
      <c r="G81" s="161">
        <v>-14400.36</v>
      </c>
      <c r="H81" s="171">
        <v>0.318</v>
      </c>
    </row>
    <row r="82" spans="1:8" ht="15.75">
      <c r="A82" s="169" t="s">
        <v>741</v>
      </c>
      <c r="B82" s="169" t="s">
        <v>742</v>
      </c>
      <c r="C82" s="169" t="s">
        <v>725</v>
      </c>
      <c r="D82" s="169" t="s">
        <v>723</v>
      </c>
      <c r="E82" s="170">
        <v>432900</v>
      </c>
      <c r="F82" s="170">
        <v>367965</v>
      </c>
      <c r="G82" s="161">
        <v>64935</v>
      </c>
      <c r="H82" s="171">
        <v>0.247</v>
      </c>
    </row>
    <row r="83" spans="1:8" ht="15.75">
      <c r="A83" s="169"/>
      <c r="B83" s="169"/>
      <c r="C83" s="169" t="s">
        <v>725</v>
      </c>
      <c r="D83" s="169" t="s">
        <v>728</v>
      </c>
      <c r="E83" s="170">
        <v>1205988</v>
      </c>
      <c r="F83" s="170">
        <v>1073329.32</v>
      </c>
      <c r="G83" s="161">
        <v>132658.67999999993</v>
      </c>
      <c r="H83" s="171">
        <v>0.432</v>
      </c>
    </row>
    <row r="84" spans="1:8" ht="15.75">
      <c r="A84" s="169"/>
      <c r="B84" s="169"/>
      <c r="C84" s="169" t="s">
        <v>725</v>
      </c>
      <c r="D84" s="169" t="s">
        <v>723</v>
      </c>
      <c r="E84" s="170">
        <v>96768</v>
      </c>
      <c r="F84" s="170">
        <v>70640.639999999999</v>
      </c>
      <c r="G84" s="161">
        <v>26127.360000000001</v>
      </c>
      <c r="H84" s="171">
        <v>0.53300000000000003</v>
      </c>
    </row>
    <row r="85" spans="1:8" ht="15.75">
      <c r="A85" s="44"/>
      <c r="B85" s="169"/>
      <c r="C85" s="169" t="s">
        <v>719</v>
      </c>
      <c r="D85" s="169" t="s">
        <v>720</v>
      </c>
      <c r="E85" s="170">
        <v>57888</v>
      </c>
      <c r="F85" s="170">
        <v>55572.480000000003</v>
      </c>
      <c r="G85" s="161">
        <v>2315.5199999999968</v>
      </c>
      <c r="H85" s="171">
        <v>0.315</v>
      </c>
    </row>
    <row r="86" spans="1:8" ht="15.75">
      <c r="A86" s="44"/>
      <c r="B86" s="169"/>
      <c r="C86" s="169" t="s">
        <v>719</v>
      </c>
      <c r="D86" s="169" t="s">
        <v>720</v>
      </c>
      <c r="E86" s="170">
        <v>79113.600000000006</v>
      </c>
      <c r="F86" s="170">
        <v>64873.152000000002</v>
      </c>
      <c r="G86" s="161">
        <v>14240.448000000004</v>
      </c>
      <c r="H86" s="171">
        <v>0.27600000000000002</v>
      </c>
    </row>
    <row r="87" spans="1:8" ht="15.75">
      <c r="A87" s="44"/>
      <c r="B87" s="169"/>
      <c r="C87" s="169" t="s">
        <v>719</v>
      </c>
      <c r="D87" s="169" t="s">
        <v>720</v>
      </c>
      <c r="E87" s="170">
        <v>57888</v>
      </c>
      <c r="F87" s="170">
        <v>55572.480000000003</v>
      </c>
      <c r="G87" s="161">
        <v>2315.5199999999968</v>
      </c>
      <c r="H87" s="171">
        <v>0.187</v>
      </c>
    </row>
    <row r="88" spans="1:8" ht="15.75">
      <c r="A88" s="44"/>
      <c r="B88" s="169"/>
      <c r="C88" s="169" t="s">
        <v>721</v>
      </c>
      <c r="D88" s="169" t="s">
        <v>720</v>
      </c>
      <c r="E88" s="170">
        <v>39600</v>
      </c>
      <c r="F88" s="170">
        <v>38016</v>
      </c>
      <c r="G88" s="161">
        <v>1584</v>
      </c>
      <c r="H88" s="171">
        <v>0.56399999999999995</v>
      </c>
    </row>
    <row r="89" spans="1:8" ht="15.75">
      <c r="A89" s="44"/>
      <c r="B89" s="169"/>
      <c r="C89" s="169" t="s">
        <v>721</v>
      </c>
      <c r="D89" s="169" t="s">
        <v>720</v>
      </c>
      <c r="E89" s="170">
        <v>51480</v>
      </c>
      <c r="F89" s="170">
        <v>58172.4</v>
      </c>
      <c r="G89" s="161">
        <v>-6692.4000000000015</v>
      </c>
      <c r="H89" s="171">
        <v>0.26500000000000001</v>
      </c>
    </row>
    <row r="90" spans="1:8" ht="15.75">
      <c r="A90" s="44"/>
      <c r="B90" s="169"/>
      <c r="C90" s="169" t="s">
        <v>722</v>
      </c>
      <c r="D90" s="169" t="s">
        <v>723</v>
      </c>
      <c r="E90" s="170">
        <v>181988</v>
      </c>
      <c r="F90" s="170">
        <v>205646.44</v>
      </c>
      <c r="G90" s="161">
        <v>-23658.440000000002</v>
      </c>
      <c r="H90" s="171">
        <v>0.432</v>
      </c>
    </row>
    <row r="91" spans="1:8" ht="15.75">
      <c r="A91" s="44"/>
      <c r="B91" s="169"/>
      <c r="C91" s="169" t="s">
        <v>722</v>
      </c>
      <c r="D91" s="169" t="s">
        <v>720</v>
      </c>
      <c r="E91" s="170">
        <v>71676</v>
      </c>
      <c r="F91" s="170">
        <v>70959.240000000005</v>
      </c>
      <c r="G91" s="161">
        <v>716.75999999999476</v>
      </c>
      <c r="H91" s="171">
        <v>0.53300000000000003</v>
      </c>
    </row>
    <row r="92" spans="1:8" ht="15.75">
      <c r="A92" s="44"/>
      <c r="B92" s="169"/>
      <c r="C92" s="169" t="s">
        <v>722</v>
      </c>
      <c r="D92" s="169" t="s">
        <v>723</v>
      </c>
      <c r="E92" s="170">
        <v>121197.6</v>
      </c>
      <c r="F92" s="170">
        <v>112713.76800000001</v>
      </c>
      <c r="G92" s="161">
        <v>8483.8319999999949</v>
      </c>
      <c r="H92" s="171">
        <v>0.154</v>
      </c>
    </row>
    <row r="93" spans="1:8" ht="15.75">
      <c r="A93" s="44"/>
      <c r="B93" s="169" t="s">
        <v>743</v>
      </c>
      <c r="C93" s="169" t="s">
        <v>725</v>
      </c>
      <c r="D93" s="169" t="s">
        <v>723</v>
      </c>
      <c r="E93" s="170">
        <v>128563.2</v>
      </c>
      <c r="F93" s="170">
        <v>119563.776</v>
      </c>
      <c r="G93" s="161">
        <v>8999.4239999999991</v>
      </c>
      <c r="H93" s="171">
        <v>0.154</v>
      </c>
    </row>
    <row r="94" spans="1:8" ht="15.75">
      <c r="A94" s="44"/>
      <c r="B94" s="169"/>
      <c r="C94" s="169" t="s">
        <v>725</v>
      </c>
      <c r="D94" s="169" t="s">
        <v>720</v>
      </c>
      <c r="E94" s="170">
        <v>296700</v>
      </c>
      <c r="F94" s="170">
        <v>216591</v>
      </c>
      <c r="G94" s="161">
        <v>80109</v>
      </c>
      <c r="H94" s="171">
        <v>0.23300000000000001</v>
      </c>
    </row>
    <row r="95" spans="1:8" ht="15.75">
      <c r="A95" s="44"/>
      <c r="B95" s="169"/>
      <c r="C95" s="169" t="s">
        <v>725</v>
      </c>
      <c r="D95" s="169" t="s">
        <v>723</v>
      </c>
      <c r="E95" s="170">
        <v>128563.2</v>
      </c>
      <c r="F95" s="170">
        <v>119563.776</v>
      </c>
      <c r="G95" s="161">
        <v>8999.4239999999991</v>
      </c>
      <c r="H95" s="171">
        <v>0.13400000000000001</v>
      </c>
    </row>
    <row r="96" spans="1:8" ht="15.75">
      <c r="A96" s="44"/>
      <c r="B96" s="169"/>
      <c r="C96" s="169" t="s">
        <v>719</v>
      </c>
      <c r="D96" s="169" t="s">
        <v>720</v>
      </c>
      <c r="E96" s="170">
        <v>76219.199999999997</v>
      </c>
      <c r="F96" s="170">
        <v>60213.167999999998</v>
      </c>
      <c r="G96" s="161">
        <v>16006.031999999999</v>
      </c>
      <c r="H96" s="171">
        <v>0.26500000000000001</v>
      </c>
    </row>
    <row r="97" spans="1:8" ht="15.75">
      <c r="A97" s="44"/>
      <c r="B97" s="169"/>
      <c r="C97" s="169" t="s">
        <v>719</v>
      </c>
      <c r="D97" s="169" t="s">
        <v>720</v>
      </c>
      <c r="E97" s="170">
        <v>75254.399999999994</v>
      </c>
      <c r="F97" s="170">
        <v>58698.432000000001</v>
      </c>
      <c r="G97" s="161">
        <v>16555.967999999993</v>
      </c>
      <c r="H97" s="171">
        <v>0.35599999999999998</v>
      </c>
    </row>
    <row r="98" spans="1:8" ht="15.75">
      <c r="A98" s="44"/>
      <c r="B98" s="169"/>
      <c r="C98" s="169" t="s">
        <v>721</v>
      </c>
      <c r="D98" s="169" t="s">
        <v>720</v>
      </c>
      <c r="E98" s="170">
        <v>52800</v>
      </c>
      <c r="F98" s="170">
        <v>46992</v>
      </c>
      <c r="G98" s="161">
        <v>5808</v>
      </c>
      <c r="H98" s="171">
        <v>0.187</v>
      </c>
    </row>
    <row r="99" spans="1:8" ht="15.75">
      <c r="A99" s="44"/>
      <c r="B99" s="169" t="s">
        <v>744</v>
      </c>
      <c r="C99" s="169" t="s">
        <v>725</v>
      </c>
      <c r="D99" s="169" t="s">
        <v>723</v>
      </c>
      <c r="E99" s="170">
        <v>76032</v>
      </c>
      <c r="F99" s="170">
        <v>75271.679999999993</v>
      </c>
      <c r="G99" s="161">
        <v>760.32000000000698</v>
      </c>
      <c r="H99" s="171">
        <v>0.65</v>
      </c>
    </row>
    <row r="100" spans="1:8" ht="15.75">
      <c r="A100" s="169" t="s">
        <v>745</v>
      </c>
      <c r="B100" s="169" t="s">
        <v>746</v>
      </c>
      <c r="C100" s="169" t="s">
        <v>725</v>
      </c>
      <c r="D100" s="169" t="s">
        <v>516</v>
      </c>
      <c r="E100" s="170">
        <v>432900</v>
      </c>
      <c r="F100" s="170">
        <v>367965</v>
      </c>
      <c r="G100" s="161">
        <v>64935</v>
      </c>
      <c r="H100" s="171">
        <v>0.247</v>
      </c>
    </row>
    <row r="101" spans="1:8" ht="15.75">
      <c r="A101" s="169"/>
      <c r="B101" s="169"/>
      <c r="C101" s="169" t="s">
        <v>725</v>
      </c>
      <c r="D101" s="169" t="s">
        <v>733</v>
      </c>
      <c r="E101" s="170">
        <v>1205988</v>
      </c>
      <c r="F101" s="170">
        <v>1073329.32</v>
      </c>
      <c r="G101" s="161">
        <v>132658.67999999993</v>
      </c>
      <c r="H101" s="171">
        <v>0.432</v>
      </c>
    </row>
    <row r="102" spans="1:8" ht="15.75">
      <c r="A102" s="169"/>
      <c r="B102" s="169"/>
      <c r="C102" s="169" t="s">
        <v>725</v>
      </c>
      <c r="D102" s="169" t="s">
        <v>734</v>
      </c>
      <c r="E102" s="170">
        <v>96768</v>
      </c>
      <c r="F102" s="170">
        <v>70640.639999999999</v>
      </c>
      <c r="G102" s="161">
        <v>26127.360000000001</v>
      </c>
      <c r="H102" s="171">
        <v>0.53300000000000003</v>
      </c>
    </row>
    <row r="103" spans="1:8" ht="15.75">
      <c r="A103" s="169"/>
      <c r="B103" s="169"/>
      <c r="C103" s="169" t="s">
        <v>725</v>
      </c>
      <c r="D103" s="169" t="s">
        <v>728</v>
      </c>
      <c r="E103" s="170">
        <v>328563.20000000001</v>
      </c>
      <c r="F103" s="170">
        <v>305563.77600000001</v>
      </c>
      <c r="G103" s="161">
        <v>22999.423999999999</v>
      </c>
      <c r="H103" s="171">
        <v>0.39800000000000002</v>
      </c>
    </row>
    <row r="104" spans="1:8" ht="15.75">
      <c r="A104" s="169"/>
      <c r="B104" s="169"/>
      <c r="C104" s="169" t="s">
        <v>719</v>
      </c>
      <c r="D104" s="169" t="s">
        <v>720</v>
      </c>
      <c r="E104" s="170">
        <v>57888</v>
      </c>
      <c r="F104" s="170">
        <v>55572.480000000003</v>
      </c>
      <c r="G104" s="161">
        <v>2315.5199999999968</v>
      </c>
      <c r="H104" s="171">
        <v>0.315</v>
      </c>
    </row>
    <row r="105" spans="1:8" ht="15.75">
      <c r="A105" s="169"/>
      <c r="B105" s="169"/>
      <c r="C105" s="169" t="s">
        <v>719</v>
      </c>
      <c r="D105" s="169" t="s">
        <v>516</v>
      </c>
      <c r="E105" s="170">
        <v>79113.600000000006</v>
      </c>
      <c r="F105" s="170">
        <v>64873.152000000002</v>
      </c>
      <c r="G105" s="161">
        <v>14240.448000000004</v>
      </c>
      <c r="H105" s="171">
        <v>0.54400000000000004</v>
      </c>
    </row>
    <row r="106" spans="1:8" ht="15.75">
      <c r="A106" s="169"/>
      <c r="B106" s="169"/>
      <c r="C106" s="169" t="s">
        <v>721</v>
      </c>
      <c r="D106" s="169" t="s">
        <v>733</v>
      </c>
      <c r="E106" s="170">
        <v>39600</v>
      </c>
      <c r="F106" s="170">
        <v>38016</v>
      </c>
      <c r="G106" s="161">
        <v>1584</v>
      </c>
      <c r="H106" s="171">
        <v>0.56399999999999995</v>
      </c>
    </row>
    <row r="107" spans="1:8" ht="15.75">
      <c r="A107" s="169"/>
      <c r="B107" s="169"/>
      <c r="C107" s="169" t="s">
        <v>721</v>
      </c>
      <c r="D107" s="169" t="s">
        <v>734</v>
      </c>
      <c r="E107" s="170">
        <v>234000</v>
      </c>
      <c r="F107" s="170">
        <v>58172.4</v>
      </c>
      <c r="G107" s="161">
        <v>175827.6</v>
      </c>
      <c r="H107" s="171">
        <v>0.26500000000000001</v>
      </c>
    </row>
    <row r="108" spans="1:8" ht="15.75">
      <c r="A108" s="169"/>
      <c r="B108" s="169"/>
      <c r="C108" s="169" t="s">
        <v>722</v>
      </c>
      <c r="D108" s="169" t="s">
        <v>723</v>
      </c>
      <c r="E108" s="170">
        <v>181988</v>
      </c>
      <c r="F108" s="170">
        <v>205646.44</v>
      </c>
      <c r="G108" s="161">
        <v>-23658.440000000002</v>
      </c>
      <c r="H108" s="171">
        <v>0.432</v>
      </c>
    </row>
    <row r="109" spans="1:8" ht="15.75">
      <c r="A109" s="169"/>
      <c r="B109" s="169"/>
      <c r="C109" s="169" t="s">
        <v>722</v>
      </c>
      <c r="D109" s="169" t="s">
        <v>720</v>
      </c>
      <c r="E109" s="170">
        <v>71676</v>
      </c>
      <c r="F109" s="170">
        <v>70959.240000000005</v>
      </c>
      <c r="G109" s="161">
        <v>716.75999999999476</v>
      </c>
      <c r="H109" s="171">
        <v>0.53300000000000003</v>
      </c>
    </row>
    <row r="110" spans="1:8" ht="15.75">
      <c r="A110" s="169"/>
      <c r="B110" s="169"/>
      <c r="C110" s="169" t="s">
        <v>722</v>
      </c>
      <c r="D110" s="169" t="s">
        <v>516</v>
      </c>
      <c r="E110" s="170">
        <v>121197.6</v>
      </c>
      <c r="F110" s="170">
        <v>112713.76800000001</v>
      </c>
      <c r="G110" s="161">
        <v>8483.8319999999949</v>
      </c>
      <c r="H110" s="171">
        <v>0.154</v>
      </c>
    </row>
    <row r="111" spans="1:8" ht="15.75">
      <c r="A111" s="169"/>
      <c r="B111" s="169" t="s">
        <v>747</v>
      </c>
      <c r="C111" s="169" t="s">
        <v>725</v>
      </c>
      <c r="D111" s="169" t="s">
        <v>733</v>
      </c>
      <c r="E111" s="170">
        <v>128563.2</v>
      </c>
      <c r="F111" s="170">
        <v>119563.776</v>
      </c>
      <c r="G111" s="161">
        <v>8999.4239999999991</v>
      </c>
      <c r="H111" s="171">
        <v>0.154</v>
      </c>
    </row>
    <row r="112" spans="1:8" ht="15.75">
      <c r="A112" s="169"/>
      <c r="B112" s="169"/>
      <c r="C112" s="169" t="s">
        <v>725</v>
      </c>
      <c r="D112" s="169" t="s">
        <v>734</v>
      </c>
      <c r="E112" s="170">
        <v>296700</v>
      </c>
      <c r="F112" s="170">
        <v>216591</v>
      </c>
      <c r="G112" s="161">
        <v>80109</v>
      </c>
      <c r="H112" s="171">
        <v>0.23300000000000001</v>
      </c>
    </row>
    <row r="113" spans="1:8" ht="15.75">
      <c r="A113" s="169"/>
      <c r="B113" s="169"/>
      <c r="C113" s="169" t="s">
        <v>725</v>
      </c>
      <c r="D113" s="169" t="s">
        <v>723</v>
      </c>
      <c r="E113" s="170">
        <v>143560</v>
      </c>
      <c r="F113" s="170">
        <v>119563.776</v>
      </c>
      <c r="G113" s="161">
        <v>23996.224000000002</v>
      </c>
      <c r="H113" s="171">
        <v>0.13400000000000001</v>
      </c>
    </row>
    <row r="114" spans="1:8" ht="15.75">
      <c r="A114" s="44"/>
      <c r="B114" s="169"/>
      <c r="C114" s="169" t="s">
        <v>719</v>
      </c>
      <c r="D114" s="169" t="s">
        <v>720</v>
      </c>
      <c r="E114" s="170">
        <v>76219.199999999997</v>
      </c>
      <c r="F114" s="170">
        <v>60213.167999999998</v>
      </c>
      <c r="G114" s="161">
        <v>16006.031999999999</v>
      </c>
      <c r="H114" s="171">
        <v>0.26500000000000001</v>
      </c>
    </row>
    <row r="115" spans="1:8" ht="15.75">
      <c r="A115" s="44"/>
      <c r="B115" s="169"/>
      <c r="C115" s="169" t="s">
        <v>721</v>
      </c>
      <c r="D115" s="169" t="s">
        <v>733</v>
      </c>
      <c r="E115" s="170">
        <v>234887</v>
      </c>
      <c r="F115" s="170">
        <v>46992</v>
      </c>
      <c r="G115" s="161">
        <v>187895</v>
      </c>
      <c r="H115" s="171">
        <v>0.187</v>
      </c>
    </row>
    <row r="116" spans="1:8" ht="15.75">
      <c r="A116" s="44"/>
      <c r="B116" s="169" t="s">
        <v>748</v>
      </c>
      <c r="C116" s="169" t="s">
        <v>725</v>
      </c>
      <c r="D116" s="169" t="s">
        <v>734</v>
      </c>
      <c r="E116" s="170">
        <v>34500</v>
      </c>
      <c r="F116" s="170">
        <v>75271.679999999993</v>
      </c>
      <c r="G116" s="161">
        <v>-40771.679999999993</v>
      </c>
      <c r="H116" s="171">
        <v>0.65</v>
      </c>
    </row>
    <row r="117" spans="1:8" ht="15.75">
      <c r="A117" s="44"/>
      <c r="B117" s="169"/>
      <c r="C117" s="169" t="s">
        <v>719</v>
      </c>
      <c r="D117" s="169" t="s">
        <v>516</v>
      </c>
      <c r="E117" s="170">
        <v>75254.399999999994</v>
      </c>
      <c r="F117" s="170">
        <v>58698.432000000001</v>
      </c>
      <c r="G117" s="161">
        <v>16555.967999999993</v>
      </c>
      <c r="H117" s="171">
        <v>0.35599999999999998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K24"/>
  <sheetViews>
    <sheetView showGridLines="0" zoomScale="90" zoomScaleNormal="90" workbookViewId="0">
      <selection activeCell="G8" sqref="G8"/>
    </sheetView>
  </sheetViews>
  <sheetFormatPr defaultRowHeight="20.25" customHeight="1"/>
  <cols>
    <col min="1" max="1" width="8.28515625" style="70" customWidth="1"/>
    <col min="2" max="6" width="22.7109375" style="70" customWidth="1"/>
    <col min="7" max="7" width="34" style="70" customWidth="1"/>
    <col min="8" max="8" width="6.5703125" style="70" customWidth="1"/>
    <col min="9" max="9" width="46.85546875" style="70" customWidth="1"/>
    <col min="10" max="10" width="15.42578125" style="70" customWidth="1"/>
    <col min="11" max="16384" width="9.140625" style="70"/>
  </cols>
  <sheetData>
    <row r="1" spans="1:11" ht="20.25" customHeight="1">
      <c r="A1" s="145" t="s">
        <v>768</v>
      </c>
      <c r="H1" s="189" t="s">
        <v>777</v>
      </c>
      <c r="I1" s="190"/>
      <c r="J1" s="191"/>
    </row>
    <row r="2" spans="1:11" ht="20.25" customHeight="1" thickBot="1">
      <c r="B2" s="216"/>
      <c r="C2" s="216"/>
      <c r="D2" s="216"/>
      <c r="H2" s="192"/>
      <c r="I2" s="193"/>
      <c r="J2" s="194">
        <v>2009</v>
      </c>
    </row>
    <row r="3" spans="1:11" ht="20.25" customHeight="1">
      <c r="B3" s="216" t="s">
        <v>749</v>
      </c>
      <c r="C3" s="216"/>
      <c r="D3" s="216"/>
      <c r="H3" s="195" t="s">
        <v>713</v>
      </c>
      <c r="I3" s="196"/>
      <c r="J3" s="197"/>
    </row>
    <row r="4" spans="1:11" ht="20.25" customHeight="1">
      <c r="B4" s="185" t="s">
        <v>765</v>
      </c>
      <c r="C4" s="185" t="s">
        <v>767</v>
      </c>
      <c r="D4" s="186" t="s">
        <v>766</v>
      </c>
      <c r="E4" s="180" t="s">
        <v>750</v>
      </c>
      <c r="F4" s="181" t="s">
        <v>751</v>
      </c>
      <c r="H4" s="195"/>
      <c r="I4" s="198" t="s">
        <v>500</v>
      </c>
      <c r="J4" s="199">
        <v>2300322</v>
      </c>
      <c r="K4" s="188">
        <f>J4/$J$4</f>
        <v>1</v>
      </c>
    </row>
    <row r="5" spans="1:11" ht="20.25" customHeight="1">
      <c r="B5" s="182">
        <v>0</v>
      </c>
      <c r="C5" s="182">
        <v>14600</v>
      </c>
      <c r="D5" s="183" t="s">
        <v>752</v>
      </c>
      <c r="E5" s="173">
        <v>0</v>
      </c>
      <c r="F5" s="174">
        <v>0.1</v>
      </c>
      <c r="H5" s="195"/>
      <c r="I5" s="198" t="s">
        <v>769</v>
      </c>
      <c r="J5" s="200">
        <v>1546577</v>
      </c>
      <c r="K5" s="188">
        <f>J5/$J$4</f>
        <v>0.67233065631681133</v>
      </c>
    </row>
    <row r="6" spans="1:11" ht="20.25" customHeight="1">
      <c r="B6" s="182">
        <v>14600</v>
      </c>
      <c r="C6" s="182">
        <v>59400</v>
      </c>
      <c r="D6" s="183" t="s">
        <v>753</v>
      </c>
      <c r="E6" s="173">
        <v>1460</v>
      </c>
      <c r="F6" s="174">
        <v>0.15</v>
      </c>
      <c r="H6" s="195"/>
      <c r="I6" s="201" t="s">
        <v>773</v>
      </c>
      <c r="J6" s="202">
        <f>J4-J5</f>
        <v>753745</v>
      </c>
      <c r="K6" s="188">
        <f>J6/$J$4</f>
        <v>0.32766934368318867</v>
      </c>
    </row>
    <row r="7" spans="1:11" ht="20.25" customHeight="1">
      <c r="B7" s="182">
        <v>59400</v>
      </c>
      <c r="C7" s="182">
        <v>119950</v>
      </c>
      <c r="D7" s="183" t="s">
        <v>754</v>
      </c>
      <c r="E7" s="173">
        <v>8180</v>
      </c>
      <c r="F7" s="174">
        <v>0.25</v>
      </c>
      <c r="H7" s="195"/>
      <c r="I7" s="198"/>
      <c r="J7" s="200"/>
      <c r="K7" s="188"/>
    </row>
    <row r="8" spans="1:11" ht="20.25" customHeight="1">
      <c r="B8" s="182">
        <v>119950</v>
      </c>
      <c r="C8" s="182">
        <v>182800</v>
      </c>
      <c r="D8" s="183" t="s">
        <v>755</v>
      </c>
      <c r="E8" s="173">
        <v>23317.5</v>
      </c>
      <c r="F8" s="174">
        <v>0.28000000000000003</v>
      </c>
      <c r="H8" s="195" t="s">
        <v>526</v>
      </c>
      <c r="I8" s="198"/>
      <c r="J8" s="200"/>
      <c r="K8" s="188"/>
    </row>
    <row r="9" spans="1:11" ht="20.25" customHeight="1">
      <c r="B9" s="182">
        <v>182800</v>
      </c>
      <c r="C9" s="182">
        <v>326450</v>
      </c>
      <c r="D9" s="183" t="s">
        <v>756</v>
      </c>
      <c r="E9" s="173">
        <v>40915.5</v>
      </c>
      <c r="F9" s="174">
        <v>0.33</v>
      </c>
      <c r="H9" s="195"/>
      <c r="I9" s="198" t="s">
        <v>31</v>
      </c>
      <c r="J9" s="199">
        <v>86230</v>
      </c>
      <c r="K9" s="188">
        <f t="shared" ref="K9:K14" si="0">J9/$J$4</f>
        <v>3.7486056299944094E-2</v>
      </c>
    </row>
    <row r="10" spans="1:11" ht="20.25" customHeight="1">
      <c r="B10" s="182">
        <v>326450</v>
      </c>
      <c r="C10" s="184" t="s">
        <v>757</v>
      </c>
      <c r="D10" s="183" t="s">
        <v>758</v>
      </c>
      <c r="E10" s="173">
        <v>88320</v>
      </c>
      <c r="F10" s="174">
        <v>0.35</v>
      </c>
      <c r="H10" s="195"/>
      <c r="I10" s="198" t="s">
        <v>770</v>
      </c>
      <c r="J10" s="200">
        <v>326300</v>
      </c>
      <c r="K10" s="188">
        <f t="shared" si="0"/>
        <v>0.14184970625851512</v>
      </c>
    </row>
    <row r="11" spans="1:11" ht="20.25" customHeight="1">
      <c r="H11" s="195"/>
      <c r="I11" s="198" t="s">
        <v>771</v>
      </c>
      <c r="J11" s="200">
        <v>12988</v>
      </c>
      <c r="K11" s="188">
        <f t="shared" si="0"/>
        <v>5.6461660584909415E-3</v>
      </c>
    </row>
    <row r="12" spans="1:11" ht="20.25" customHeight="1">
      <c r="H12" s="195"/>
      <c r="I12" s="198" t="s">
        <v>18</v>
      </c>
      <c r="J12" s="200">
        <v>36788</v>
      </c>
      <c r="K12" s="188">
        <f t="shared" si="0"/>
        <v>1.599254365258429E-2</v>
      </c>
    </row>
    <row r="13" spans="1:11" ht="20.25" customHeight="1">
      <c r="B13" s="69" t="s">
        <v>759</v>
      </c>
      <c r="F13" s="175">
        <f>J16</f>
        <v>224209</v>
      </c>
      <c r="H13" s="195"/>
      <c r="I13" s="198" t="s">
        <v>772</v>
      </c>
      <c r="J13" s="200">
        <v>67230</v>
      </c>
      <c r="K13" s="188">
        <f t="shared" si="0"/>
        <v>2.9226343094575453E-2</v>
      </c>
    </row>
    <row r="14" spans="1:11" ht="20.25" customHeight="1">
      <c r="H14" s="195"/>
      <c r="I14" s="198" t="s">
        <v>39</v>
      </c>
      <c r="J14" s="202">
        <f>SUM(J9:J13)</f>
        <v>529536</v>
      </c>
      <c r="K14" s="188">
        <f t="shared" si="0"/>
        <v>0.23020081536410988</v>
      </c>
    </row>
    <row r="15" spans="1:11" ht="20.25" customHeight="1">
      <c r="B15" s="69" t="s">
        <v>764</v>
      </c>
      <c r="F15" s="176">
        <f>VLOOKUP(F13,B4:F10,1)</f>
        <v>182800</v>
      </c>
      <c r="H15" s="195"/>
      <c r="I15" s="196"/>
      <c r="J15" s="200"/>
      <c r="K15" s="188"/>
    </row>
    <row r="16" spans="1:11" ht="20.25" customHeight="1">
      <c r="F16" s="177"/>
      <c r="H16" s="203" t="s">
        <v>774</v>
      </c>
      <c r="I16" s="196"/>
      <c r="J16" s="199">
        <f>J6-J14</f>
        <v>224209</v>
      </c>
      <c r="K16" s="188">
        <f>J16/$J$4</f>
        <v>9.7468528319078804E-2</v>
      </c>
    </row>
    <row r="17" spans="1:11" ht="20.25" customHeight="1">
      <c r="B17" s="69" t="s">
        <v>763</v>
      </c>
      <c r="F17" s="178">
        <f>VLOOKUP(F13,B4:F10,5)</f>
        <v>0.33</v>
      </c>
      <c r="H17" s="195"/>
      <c r="I17" s="196"/>
      <c r="J17" s="200"/>
      <c r="K17" s="188"/>
    </row>
    <row r="18" spans="1:11" ht="20.25" customHeight="1">
      <c r="F18" s="177"/>
      <c r="H18" s="195" t="s">
        <v>775</v>
      </c>
      <c r="I18" s="196"/>
      <c r="J18" s="202">
        <f>F21</f>
        <v>54580.47</v>
      </c>
      <c r="K18" s="188">
        <f>J18/$J$4</f>
        <v>2.3727317306011943E-2</v>
      </c>
    </row>
    <row r="19" spans="1:11" ht="20.25" customHeight="1">
      <c r="B19" s="69" t="s">
        <v>762</v>
      </c>
      <c r="F19" s="176">
        <f>VLOOKUP(F13,B4:F10,4)</f>
        <v>40915.5</v>
      </c>
      <c r="H19" s="195"/>
      <c r="I19" s="196"/>
      <c r="J19" s="200"/>
      <c r="K19" s="188"/>
    </row>
    <row r="20" spans="1:11" ht="20.25" customHeight="1">
      <c r="F20" s="177"/>
      <c r="H20" s="204" t="s">
        <v>776</v>
      </c>
      <c r="I20" s="205"/>
      <c r="J20" s="206">
        <f>J16-J18</f>
        <v>169628.53</v>
      </c>
      <c r="K20" s="188">
        <f>J20/$J$4</f>
        <v>7.3741211013066868E-2</v>
      </c>
    </row>
    <row r="21" spans="1:11" ht="20.25" customHeight="1" thickBot="1">
      <c r="B21" s="70" t="s">
        <v>760</v>
      </c>
      <c r="F21" s="179">
        <f>F19+((F13-F15)*F17)</f>
        <v>54580.47</v>
      </c>
      <c r="J21" s="187"/>
    </row>
    <row r="22" spans="1:11" ht="20.25" customHeight="1" thickTop="1"/>
    <row r="24" spans="1:11" ht="20.25" customHeight="1">
      <c r="A24" s="69" t="s">
        <v>761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7"/>
  <sheetViews>
    <sheetView showGridLines="0" workbookViewId="0">
      <selection activeCell="J4" sqref="J4"/>
    </sheetView>
  </sheetViews>
  <sheetFormatPr defaultRowHeight="18.75"/>
  <cols>
    <col min="1" max="16384" width="9.140625" style="45"/>
  </cols>
  <sheetData>
    <row r="1" spans="1:7">
      <c r="A1" s="45" t="s">
        <v>780</v>
      </c>
    </row>
    <row r="4" spans="1:7">
      <c r="C4" s="45">
        <v>12</v>
      </c>
      <c r="D4" s="71" t="s">
        <v>781</v>
      </c>
      <c r="F4" s="45">
        <f>MAX(C4:C7)</f>
        <v>33</v>
      </c>
      <c r="G4" s="45" t="str">
        <f>VLOOKUP(F4,C4:D7,2)</f>
        <v>Rob</v>
      </c>
    </row>
    <row r="5" spans="1:7">
      <c r="C5" s="45">
        <v>15</v>
      </c>
      <c r="D5" s="45" t="s">
        <v>513</v>
      </c>
    </row>
    <row r="6" spans="1:7">
      <c r="C6" s="45">
        <v>16</v>
      </c>
      <c r="D6" s="45" t="s">
        <v>779</v>
      </c>
    </row>
    <row r="7" spans="1:7">
      <c r="C7" s="45">
        <v>33</v>
      </c>
      <c r="D7" s="45" t="s">
        <v>778</v>
      </c>
    </row>
  </sheetData>
  <sortState ref="C5:D8">
    <sortCondition ref="C5"/>
  </sortState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6384" width="9.140625" style="207"/>
  </cols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1"/>
  <sheetViews>
    <sheetView showGridLines="0" tabSelected="1" workbookViewId="0">
      <selection activeCell="F24" sqref="F24"/>
    </sheetView>
  </sheetViews>
  <sheetFormatPr defaultRowHeight="15"/>
  <cols>
    <col min="10" max="10" width="4.85546875" customWidth="1"/>
    <col min="11" max="11" width="2.28515625" customWidth="1"/>
    <col min="12" max="12" width="13.7109375" customWidth="1"/>
    <col min="14" max="14" width="13.140625" customWidth="1"/>
  </cols>
  <sheetData>
    <row r="1" spans="1:15" ht="26.25">
      <c r="A1" s="208" t="s">
        <v>787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4" spans="1:15" ht="18.7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10" t="s">
        <v>782</v>
      </c>
      <c r="M4" s="207"/>
      <c r="N4" s="211">
        <v>275000</v>
      </c>
      <c r="O4" s="207"/>
    </row>
    <row r="5" spans="1:15" ht="18.7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9" t="s">
        <v>783</v>
      </c>
      <c r="M5" s="207"/>
      <c r="N5" s="212">
        <v>5.2499999999999998E-2</v>
      </c>
      <c r="O5" s="210" t="s">
        <v>784</v>
      </c>
    </row>
    <row r="6" spans="1:15" ht="18.75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9" t="s">
        <v>785</v>
      </c>
      <c r="M6" s="207"/>
      <c r="N6" s="213">
        <v>60</v>
      </c>
      <c r="O6" s="210" t="s">
        <v>786</v>
      </c>
    </row>
    <row r="10" spans="1:15" ht="19.5" thickBot="1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14"/>
      <c r="O10" s="207"/>
    </row>
    <row r="11" spans="1:15" ht="15.75" thickTop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G22" sqref="G22"/>
    </sheetView>
  </sheetViews>
  <sheetFormatPr defaultRowHeight="15"/>
  <cols>
    <col min="1" max="16384" width="9.140625" style="207"/>
  </cols>
  <sheetData>
    <row r="1" spans="1:1" ht="26.25">
      <c r="A1" s="208" t="s">
        <v>788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9"/>
  <sheetViews>
    <sheetView showGridLines="0" workbookViewId="0">
      <selection activeCell="F7" sqref="F7"/>
    </sheetView>
  </sheetViews>
  <sheetFormatPr defaultRowHeight="18.75"/>
  <cols>
    <col min="1" max="1" width="22.5703125" style="1" customWidth="1"/>
    <col min="2" max="3" width="27.42578125" style="1" customWidth="1"/>
    <col min="4" max="4" width="22.5703125" style="1" customWidth="1"/>
    <col min="5" max="5" width="2.5703125" style="26" customWidth="1"/>
    <col min="6" max="6" width="29.28515625" style="49" customWidth="1"/>
    <col min="7" max="16384" width="9.140625" style="26"/>
  </cols>
  <sheetData>
    <row r="1" spans="1:6" ht="21">
      <c r="A1" s="27" t="s">
        <v>128</v>
      </c>
    </row>
    <row r="2" spans="1:6" s="48" customFormat="1" ht="21.75" thickBot="1">
      <c r="A2" s="47"/>
      <c r="B2" s="1"/>
      <c r="C2" s="1"/>
      <c r="D2" s="1"/>
      <c r="F2" s="49"/>
    </row>
    <row r="3" spans="1:6" s="43" customFormat="1">
      <c r="A3" s="50" t="s">
        <v>51</v>
      </c>
      <c r="B3" s="50" t="s">
        <v>52</v>
      </c>
      <c r="C3" s="50" t="s">
        <v>53</v>
      </c>
      <c r="D3" s="50" t="s">
        <v>54</v>
      </c>
      <c r="E3" s="49" t="s">
        <v>93</v>
      </c>
      <c r="F3" s="49"/>
    </row>
    <row r="4" spans="1:6" s="43" customFormat="1">
      <c r="A4" s="51" t="s">
        <v>55</v>
      </c>
      <c r="B4" s="51" t="s">
        <v>56</v>
      </c>
      <c r="C4" s="51" t="s">
        <v>57</v>
      </c>
      <c r="D4" s="51" t="s">
        <v>58</v>
      </c>
      <c r="E4" s="49" t="s">
        <v>93</v>
      </c>
      <c r="F4" s="49"/>
    </row>
    <row r="5" spans="1:6" s="43" customFormat="1">
      <c r="A5" s="51" t="s">
        <v>59</v>
      </c>
      <c r="B5" s="51" t="s">
        <v>60</v>
      </c>
      <c r="C5" s="51" t="s">
        <v>61</v>
      </c>
      <c r="D5" s="51" t="s">
        <v>62</v>
      </c>
      <c r="E5" s="49" t="s">
        <v>93</v>
      </c>
      <c r="F5" s="49"/>
    </row>
    <row r="6" spans="1:6" s="43" customFormat="1">
      <c r="A6" s="51" t="s">
        <v>63</v>
      </c>
      <c r="B6" s="51" t="s">
        <v>64</v>
      </c>
      <c r="C6" s="52" t="s">
        <v>65</v>
      </c>
      <c r="D6" s="51" t="s">
        <v>66</v>
      </c>
      <c r="E6" s="49" t="s">
        <v>93</v>
      </c>
      <c r="F6" s="49"/>
    </row>
    <row r="7" spans="1:6" s="43" customFormat="1">
      <c r="A7" s="51" t="s">
        <v>67</v>
      </c>
      <c r="B7" s="51" t="s">
        <v>68</v>
      </c>
      <c r="C7" s="51" t="s">
        <v>69</v>
      </c>
      <c r="D7" s="51" t="s">
        <v>70</v>
      </c>
      <c r="E7" s="49" t="s">
        <v>93</v>
      </c>
      <c r="F7" s="49"/>
    </row>
    <row r="8" spans="1:6" s="43" customFormat="1">
      <c r="A8" s="53" t="s">
        <v>71</v>
      </c>
      <c r="B8" s="51"/>
      <c r="C8" s="51" t="s">
        <v>72</v>
      </c>
      <c r="D8" s="51" t="s">
        <v>73</v>
      </c>
      <c r="E8" s="49" t="s">
        <v>93</v>
      </c>
      <c r="F8" s="49"/>
    </row>
    <row r="9" spans="1:6" s="43" customFormat="1">
      <c r="A9" s="52" t="s">
        <v>74</v>
      </c>
      <c r="B9" s="51" t="s">
        <v>75</v>
      </c>
      <c r="C9" s="51" t="s">
        <v>69</v>
      </c>
      <c r="D9" s="51" t="s">
        <v>76</v>
      </c>
      <c r="E9" s="49" t="s">
        <v>93</v>
      </c>
      <c r="F9" s="49"/>
    </row>
    <row r="10" spans="1:6" s="43" customFormat="1">
      <c r="A10" s="51" t="s">
        <v>77</v>
      </c>
      <c r="B10" s="51" t="s">
        <v>78</v>
      </c>
      <c r="C10" s="51" t="s">
        <v>79</v>
      </c>
      <c r="D10" s="51" t="s">
        <v>80</v>
      </c>
      <c r="E10" s="49" t="s">
        <v>93</v>
      </c>
      <c r="F10" s="49"/>
    </row>
    <row r="11" spans="1:6" s="43" customFormat="1">
      <c r="A11" s="51" t="s">
        <v>81</v>
      </c>
      <c r="B11" s="51" t="s">
        <v>82</v>
      </c>
      <c r="C11" s="51" t="s">
        <v>83</v>
      </c>
      <c r="D11" s="51" t="s">
        <v>84</v>
      </c>
      <c r="E11" s="49" t="s">
        <v>93</v>
      </c>
      <c r="F11" s="49"/>
    </row>
    <row r="12" spans="1:6" s="43" customFormat="1">
      <c r="A12" s="51" t="s">
        <v>85</v>
      </c>
      <c r="B12" s="51" t="s">
        <v>86</v>
      </c>
      <c r="C12" s="51" t="s">
        <v>87</v>
      </c>
      <c r="D12" s="51" t="s">
        <v>88</v>
      </c>
      <c r="E12" s="49" t="s">
        <v>93</v>
      </c>
      <c r="F12" s="49"/>
    </row>
    <row r="13" spans="1:6" s="43" customFormat="1">
      <c r="A13" s="51" t="s">
        <v>89</v>
      </c>
      <c r="B13" s="51" t="s">
        <v>90</v>
      </c>
      <c r="C13" s="51" t="s">
        <v>91</v>
      </c>
      <c r="D13" s="53" t="s">
        <v>92</v>
      </c>
      <c r="E13" s="49" t="s">
        <v>93</v>
      </c>
      <c r="F13" s="49"/>
    </row>
    <row r="14" spans="1:6" s="43" customFormat="1">
      <c r="A14" s="1"/>
      <c r="B14" s="1"/>
      <c r="C14" s="1"/>
      <c r="D14" s="1"/>
      <c r="F14" s="49"/>
    </row>
    <row r="15" spans="1:6" s="43" customFormat="1">
      <c r="A15" s="1"/>
      <c r="B15" s="1"/>
      <c r="C15" s="1"/>
      <c r="D15" s="1"/>
      <c r="F15" s="49"/>
    </row>
    <row r="16" spans="1:6" s="43" customFormat="1">
      <c r="A16" s="1"/>
      <c r="B16" s="1"/>
      <c r="C16" s="1"/>
      <c r="D16" s="1"/>
      <c r="F16" s="49"/>
    </row>
    <row r="17" spans="1:6" s="43" customFormat="1">
      <c r="A17" s="1"/>
      <c r="B17" s="1"/>
      <c r="C17" s="1"/>
      <c r="D17" s="1"/>
      <c r="F17" s="49"/>
    </row>
    <row r="18" spans="1:6" s="43" customFormat="1">
      <c r="A18" s="1"/>
      <c r="B18" s="1"/>
      <c r="C18" s="1"/>
      <c r="D18" s="1"/>
      <c r="F18" s="49"/>
    </row>
    <row r="19" spans="1:6" s="43" customFormat="1">
      <c r="A19" s="1"/>
      <c r="B19" s="1"/>
      <c r="C19" s="1"/>
      <c r="D19" s="1"/>
      <c r="F19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A13" workbookViewId="0">
      <selection activeCell="A15" sqref="A15"/>
    </sheetView>
  </sheetViews>
  <sheetFormatPr defaultRowHeight="18.75"/>
  <cols>
    <col min="1" max="1" width="26.7109375" style="59" customWidth="1"/>
    <col min="2" max="3" width="27.42578125" style="59" customWidth="1"/>
    <col min="4" max="4" width="22.5703125" style="59" customWidth="1"/>
    <col min="5" max="5" width="2.5703125" style="60" customWidth="1"/>
    <col min="6" max="6" width="29.28515625" style="61" customWidth="1"/>
    <col min="7" max="16384" width="9.140625" style="60"/>
  </cols>
  <sheetData>
    <row r="1" spans="1:5" ht="21">
      <c r="A1" s="58" t="s">
        <v>127</v>
      </c>
    </row>
    <row r="2" spans="1:5" ht="21.75" thickBot="1">
      <c r="A2" s="62"/>
    </row>
    <row r="3" spans="1:5" s="61" customFormat="1">
      <c r="A3" s="63" t="s">
        <v>94</v>
      </c>
      <c r="B3" s="63" t="s">
        <v>95</v>
      </c>
      <c r="C3" s="63" t="s">
        <v>96</v>
      </c>
      <c r="D3" s="63" t="s">
        <v>54</v>
      </c>
      <c r="E3" s="61" t="s">
        <v>93</v>
      </c>
    </row>
    <row r="4" spans="1:5" s="61" customFormat="1">
      <c r="A4" s="64" t="s">
        <v>97</v>
      </c>
      <c r="B4" s="64" t="s">
        <v>98</v>
      </c>
      <c r="C4" s="64" t="s">
        <v>99</v>
      </c>
      <c r="D4" s="64" t="s">
        <v>58</v>
      </c>
      <c r="E4" s="61" t="s">
        <v>93</v>
      </c>
    </row>
    <row r="5" spans="1:5" s="61" customFormat="1">
      <c r="A5" s="64" t="s">
        <v>100</v>
      </c>
      <c r="B5" s="64" t="s">
        <v>101</v>
      </c>
      <c r="C5" s="64" t="s">
        <v>102</v>
      </c>
      <c r="D5" s="64" t="s">
        <v>62</v>
      </c>
      <c r="E5" s="61" t="s">
        <v>93</v>
      </c>
    </row>
    <row r="6" spans="1:5" s="61" customFormat="1">
      <c r="A6" s="64" t="s">
        <v>103</v>
      </c>
      <c r="B6" s="64" t="s">
        <v>104</v>
      </c>
      <c r="C6" s="65" t="s">
        <v>105</v>
      </c>
      <c r="D6" s="64" t="s">
        <v>66</v>
      </c>
      <c r="E6" s="61" t="s">
        <v>93</v>
      </c>
    </row>
    <row r="7" spans="1:5" s="61" customFormat="1">
      <c r="A7" s="64" t="s">
        <v>106</v>
      </c>
      <c r="B7" s="64" t="s">
        <v>107</v>
      </c>
      <c r="C7" s="64" t="s">
        <v>108</v>
      </c>
      <c r="D7" s="64" t="s">
        <v>70</v>
      </c>
      <c r="E7" s="61" t="s">
        <v>93</v>
      </c>
    </row>
    <row r="8" spans="1:5" s="61" customFormat="1">
      <c r="A8" s="66" t="s">
        <v>109</v>
      </c>
      <c r="B8" s="64" t="s">
        <v>110</v>
      </c>
      <c r="C8" s="64" t="s">
        <v>111</v>
      </c>
      <c r="D8" s="64" t="s">
        <v>73</v>
      </c>
      <c r="E8" s="61" t="s">
        <v>93</v>
      </c>
    </row>
    <row r="9" spans="1:5" s="61" customFormat="1">
      <c r="A9" s="65" t="s">
        <v>112</v>
      </c>
      <c r="B9" s="64" t="s">
        <v>113</v>
      </c>
      <c r="C9" s="64" t="s">
        <v>108</v>
      </c>
      <c r="D9" s="64" t="s">
        <v>76</v>
      </c>
      <c r="E9" s="61" t="s">
        <v>93</v>
      </c>
    </row>
    <row r="10" spans="1:5" s="61" customFormat="1">
      <c r="A10" s="64" t="s">
        <v>114</v>
      </c>
      <c r="B10" s="64" t="s">
        <v>115</v>
      </c>
      <c r="C10" s="64" t="s">
        <v>116</v>
      </c>
      <c r="D10" s="64" t="s">
        <v>80</v>
      </c>
      <c r="E10" s="61" t="s">
        <v>93</v>
      </c>
    </row>
    <row r="11" spans="1:5" s="61" customFormat="1">
      <c r="A11" s="64" t="s">
        <v>117</v>
      </c>
      <c r="B11" s="64" t="s">
        <v>118</v>
      </c>
      <c r="C11" s="64" t="s">
        <v>119</v>
      </c>
      <c r="D11" s="64" t="s">
        <v>84</v>
      </c>
      <c r="E11" s="61" t="s">
        <v>93</v>
      </c>
    </row>
    <row r="12" spans="1:5" s="61" customFormat="1">
      <c r="A12" s="64" t="s">
        <v>120</v>
      </c>
      <c r="B12" s="64" t="s">
        <v>121</v>
      </c>
      <c r="C12" s="64" t="s">
        <v>122</v>
      </c>
      <c r="D12" s="64" t="s">
        <v>88</v>
      </c>
      <c r="E12" s="61" t="s">
        <v>93</v>
      </c>
    </row>
    <row r="13" spans="1:5" s="61" customFormat="1">
      <c r="A13" s="64" t="s">
        <v>123</v>
      </c>
      <c r="B13" s="64" t="s">
        <v>124</v>
      </c>
      <c r="C13" s="64" t="s">
        <v>125</v>
      </c>
      <c r="D13" s="66" t="s">
        <v>92</v>
      </c>
      <c r="E13" s="61" t="s">
        <v>93</v>
      </c>
    </row>
    <row r="14" spans="1:5" s="61" customFormat="1">
      <c r="A14" s="59"/>
      <c r="B14" s="59"/>
      <c r="C14" s="59"/>
      <c r="D14" s="59"/>
    </row>
    <row r="15" spans="1:5">
      <c r="A15" s="59" t="str">
        <f>PROPER(A13)</f>
        <v>Keith Bell</v>
      </c>
      <c r="B15" s="59" t="str">
        <f t="shared" ref="B15:D15" si="0">PROPER(B13)</f>
        <v>118 Belvedere Lane</v>
      </c>
      <c r="C15" s="59" t="str">
        <f t="shared" si="0"/>
        <v>Peachtree City, Ga 30269</v>
      </c>
      <c r="D15" s="59" t="str">
        <f t="shared" si="0"/>
        <v>770-632-9875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4"/>
  <sheetViews>
    <sheetView showGridLines="0" workbookViewId="0">
      <selection activeCell="A2" sqref="A2"/>
    </sheetView>
  </sheetViews>
  <sheetFormatPr defaultRowHeight="18.75"/>
  <cols>
    <col min="1" max="1" width="26.7109375" style="1" customWidth="1"/>
    <col min="2" max="3" width="27.42578125" style="1" customWidth="1"/>
    <col min="4" max="4" width="22.5703125" style="1" customWidth="1"/>
    <col min="5" max="5" width="2.5703125" style="48" customWidth="1"/>
    <col min="6" max="6" width="29.28515625" style="49" customWidth="1"/>
    <col min="7" max="16384" width="9.140625" style="48"/>
  </cols>
  <sheetData>
    <row r="1" spans="1:5" ht="21">
      <c r="A1" s="27" t="s">
        <v>126</v>
      </c>
    </row>
    <row r="2" spans="1:5" ht="21.75" thickBot="1">
      <c r="A2" s="47"/>
    </row>
    <row r="3" spans="1:5" s="49" customFormat="1">
      <c r="A3" s="50" t="s">
        <v>94</v>
      </c>
      <c r="B3" s="50" t="s">
        <v>95</v>
      </c>
      <c r="C3" s="50" t="s">
        <v>96</v>
      </c>
      <c r="D3" s="50" t="s">
        <v>54</v>
      </c>
      <c r="E3" s="49" t="s">
        <v>93</v>
      </c>
    </row>
    <row r="4" spans="1:5" s="49" customFormat="1">
      <c r="A4" s="51" t="s">
        <v>97</v>
      </c>
      <c r="B4" s="51" t="s">
        <v>98</v>
      </c>
      <c r="C4" s="51" t="s">
        <v>99</v>
      </c>
      <c r="D4" s="51" t="s">
        <v>58</v>
      </c>
      <c r="E4" s="49" t="s">
        <v>93</v>
      </c>
    </row>
    <row r="5" spans="1:5" s="49" customFormat="1">
      <c r="A5" s="51" t="s">
        <v>100</v>
      </c>
      <c r="B5" s="51" t="s">
        <v>101</v>
      </c>
      <c r="C5" s="51" t="s">
        <v>102</v>
      </c>
      <c r="D5" s="51" t="s">
        <v>62</v>
      </c>
      <c r="E5" s="49" t="s">
        <v>93</v>
      </c>
    </row>
    <row r="6" spans="1:5" s="49" customFormat="1">
      <c r="A6" s="51" t="s">
        <v>103</v>
      </c>
      <c r="B6" s="51" t="s">
        <v>104</v>
      </c>
      <c r="C6" s="52" t="s">
        <v>105</v>
      </c>
      <c r="D6" s="51" t="s">
        <v>66</v>
      </c>
      <c r="E6" s="49" t="s">
        <v>93</v>
      </c>
    </row>
    <row r="7" spans="1:5" s="49" customFormat="1">
      <c r="A7" s="51" t="s">
        <v>106</v>
      </c>
      <c r="B7" s="51" t="s">
        <v>107</v>
      </c>
      <c r="C7" s="51" t="s">
        <v>108</v>
      </c>
      <c r="D7" s="51" t="s">
        <v>70</v>
      </c>
      <c r="E7" s="49" t="s">
        <v>93</v>
      </c>
    </row>
    <row r="8" spans="1:5" s="49" customFormat="1">
      <c r="A8" s="53" t="s">
        <v>109</v>
      </c>
      <c r="B8" s="51" t="s">
        <v>110</v>
      </c>
      <c r="C8" s="51" t="s">
        <v>111</v>
      </c>
      <c r="D8" s="51" t="s">
        <v>73</v>
      </c>
      <c r="E8" s="49" t="s">
        <v>93</v>
      </c>
    </row>
    <row r="9" spans="1:5" s="49" customFormat="1">
      <c r="A9" s="52" t="s">
        <v>112</v>
      </c>
      <c r="B9" s="51" t="s">
        <v>113</v>
      </c>
      <c r="C9" s="51" t="s">
        <v>108</v>
      </c>
      <c r="D9" s="51" t="s">
        <v>76</v>
      </c>
      <c r="E9" s="49" t="s">
        <v>93</v>
      </c>
    </row>
    <row r="10" spans="1:5" s="49" customFormat="1">
      <c r="A10" s="51" t="s">
        <v>114</v>
      </c>
      <c r="B10" s="51" t="s">
        <v>115</v>
      </c>
      <c r="C10" s="51" t="s">
        <v>116</v>
      </c>
      <c r="D10" s="51" t="s">
        <v>80</v>
      </c>
      <c r="E10" s="49" t="s">
        <v>93</v>
      </c>
    </row>
    <row r="11" spans="1:5" s="49" customFormat="1">
      <c r="A11" s="51" t="s">
        <v>117</v>
      </c>
      <c r="B11" s="51" t="s">
        <v>118</v>
      </c>
      <c r="C11" s="51" t="s">
        <v>119</v>
      </c>
      <c r="D11" s="51" t="s">
        <v>84</v>
      </c>
      <c r="E11" s="49" t="s">
        <v>93</v>
      </c>
    </row>
    <row r="12" spans="1:5" s="49" customFormat="1">
      <c r="A12" s="51" t="s">
        <v>120</v>
      </c>
      <c r="B12" s="51" t="s">
        <v>121</v>
      </c>
      <c r="C12" s="51" t="s">
        <v>122</v>
      </c>
      <c r="D12" s="51" t="s">
        <v>88</v>
      </c>
      <c r="E12" s="49" t="s">
        <v>93</v>
      </c>
    </row>
    <row r="13" spans="1:5" s="49" customFormat="1">
      <c r="A13" s="51" t="s">
        <v>123</v>
      </c>
      <c r="B13" s="51" t="s">
        <v>124</v>
      </c>
      <c r="C13" s="51" t="s">
        <v>125</v>
      </c>
      <c r="D13" s="53" t="s">
        <v>92</v>
      </c>
      <c r="E13" s="49" t="s">
        <v>93</v>
      </c>
    </row>
    <row r="14" spans="1:5" s="49" customFormat="1">
      <c r="A14" s="1"/>
      <c r="B14" s="1"/>
      <c r="C14" s="1"/>
      <c r="D14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7"/>
  <sheetViews>
    <sheetView showGridLines="0" workbookViewId="0">
      <selection activeCell="G9" sqref="G9"/>
    </sheetView>
  </sheetViews>
  <sheetFormatPr defaultRowHeight="15"/>
  <cols>
    <col min="1" max="1" width="47" customWidth="1"/>
  </cols>
  <sheetData>
    <row r="1" spans="1:9" ht="21">
      <c r="A1" s="27" t="s">
        <v>130</v>
      </c>
    </row>
    <row r="2" spans="1:9" s="43" customFormat="1" ht="18.75"/>
    <row r="3" spans="1:9" s="43" customFormat="1" ht="18.75">
      <c r="A3" s="42" t="s">
        <v>47</v>
      </c>
    </row>
    <row r="4" spans="1:9" s="43" customFormat="1" ht="18.75">
      <c r="A4" s="42" t="s">
        <v>48</v>
      </c>
      <c r="I4" s="70"/>
    </row>
    <row r="5" spans="1:9" s="43" customFormat="1" ht="18.75">
      <c r="A5" s="42" t="s">
        <v>49</v>
      </c>
      <c r="I5" s="70"/>
    </row>
    <row r="6" spans="1:9" s="43" customFormat="1" ht="18.75">
      <c r="A6" s="42" t="s">
        <v>50</v>
      </c>
      <c r="I6" s="70"/>
    </row>
    <row r="7" spans="1:9" s="43" customFormat="1" ht="18.75"/>
    <row r="8" spans="1:9" s="43" customFormat="1" ht="18.75"/>
    <row r="9" spans="1:9" s="43" customFormat="1" ht="18.75"/>
    <row r="10" spans="1:9" s="43" customFormat="1" ht="18.75"/>
    <row r="11" spans="1:9" s="43" customFormat="1" ht="18.75"/>
    <row r="12" spans="1:9" s="43" customFormat="1" ht="18.75"/>
    <row r="13" spans="1:9" s="43" customFormat="1" ht="18.75"/>
    <row r="14" spans="1:9" s="43" customFormat="1" ht="18.75"/>
    <row r="15" spans="1:9" s="43" customFormat="1" ht="18.75"/>
    <row r="16" spans="1:9" s="43" customFormat="1" ht="18.75"/>
    <row r="17" s="43" customFormat="1" ht="18.75"/>
    <row r="18" s="43" customFormat="1" ht="18.75"/>
    <row r="19" s="43" customFormat="1" ht="18.75"/>
    <row r="20" s="43" customFormat="1" ht="18.75"/>
    <row r="21" s="43" customFormat="1" ht="18.75"/>
    <row r="22" s="43" customFormat="1" ht="18.75"/>
    <row r="23" s="43" customFormat="1" ht="18.75"/>
    <row r="24" s="43" customFormat="1" ht="18.75"/>
    <row r="25" s="43" customFormat="1" ht="18.75"/>
    <row r="26" s="43" customFormat="1" ht="18.75"/>
    <row r="27" s="43" customFormat="1" ht="18.7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TOC</vt:lpstr>
      <vt:lpstr>Find Replace</vt:lpstr>
      <vt:lpstr>Spell</vt:lpstr>
      <vt:lpstr>Function Tool</vt:lpstr>
      <vt:lpstr>Function Help</vt:lpstr>
      <vt:lpstr>Upper</vt:lpstr>
      <vt:lpstr>Lower</vt:lpstr>
      <vt:lpstr>Proper</vt:lpstr>
      <vt:lpstr>Find</vt:lpstr>
      <vt:lpstr>Search</vt:lpstr>
      <vt:lpstr>LEN</vt:lpstr>
      <vt:lpstr>Substitute</vt:lpstr>
      <vt:lpstr>Replace</vt:lpstr>
      <vt:lpstr>Left</vt:lpstr>
      <vt:lpstr>MID</vt:lpstr>
      <vt:lpstr>RIGHT</vt:lpstr>
      <vt:lpstr>Value</vt:lpstr>
      <vt:lpstr>Concantonate</vt:lpstr>
      <vt:lpstr>Text</vt:lpstr>
      <vt:lpstr>Trim</vt:lpstr>
      <vt:lpstr>Clean</vt:lpstr>
      <vt:lpstr>Fixed</vt:lpstr>
      <vt:lpstr>Dollar</vt:lpstr>
      <vt:lpstr>Code</vt:lpstr>
      <vt:lpstr>Date</vt:lpstr>
      <vt:lpstr>Date Value</vt:lpstr>
      <vt:lpstr>Time</vt:lpstr>
      <vt:lpstr>Time Value</vt:lpstr>
      <vt:lpstr>Transpose</vt:lpstr>
      <vt:lpstr>Fill In Trick</vt:lpstr>
      <vt:lpstr>VLOOKUP</vt:lpstr>
      <vt:lpstr>VLOOKP NOTE</vt:lpstr>
      <vt:lpstr>Sheet29 (2)</vt:lpstr>
      <vt:lpstr>Sheet29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carltonhp</cp:lastModifiedBy>
  <cp:lastPrinted>2007-11-19T15:44:02Z</cp:lastPrinted>
  <dcterms:created xsi:type="dcterms:W3CDTF">2007-11-19T15:03:02Z</dcterms:created>
  <dcterms:modified xsi:type="dcterms:W3CDTF">2009-08-13T03:26:00Z</dcterms:modified>
</cp:coreProperties>
</file>